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ttps://smiletraininc.sharepoint.com/Shared Documents/Programs/Medical/Comprehensive Cleft Care/CCC Guidance Documentation 2024/Vietnamese/Funding Budget Templates/"/>
    </mc:Choice>
  </mc:AlternateContent>
  <xr:revisionPtr revIDLastSave="49" documentId="13_ncr:1_{76A5D1EE-D59F-924C-B608-231BF179D8AC}" xr6:coauthVersionLast="47" xr6:coauthVersionMax="47" xr10:uidLastSave="{03943C6B-5AD8-4E6E-A805-BC31E560357C}"/>
  <bookViews>
    <workbookView xWindow="1480" yWindow="1480" windowWidth="14400" windowHeight="7440" xr2:uid="{00000000-000D-0000-FFFF-FFFF00000000}"/>
  </bookViews>
  <sheets>
    <sheet name="TỔNG QUAN" sheetId="14" r:id="rId1"/>
    <sheet name="VÍ DỤ" sheetId="11" r:id="rId2"/>
    <sheet name="MẪU NGÂN SÁCH" sheetId="1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0" i="11" l="1"/>
  <c r="K51" i="11"/>
  <c r="K52" i="11"/>
  <c r="K53" i="11"/>
  <c r="L47" i="11"/>
  <c r="L46" i="11"/>
  <c r="L40" i="11"/>
  <c r="L41" i="11"/>
  <c r="L39" i="11"/>
  <c r="K33" i="11"/>
  <c r="K34" i="11"/>
  <c r="K35" i="11"/>
  <c r="K39" i="11"/>
  <c r="K40" i="11"/>
  <c r="K41" i="11"/>
  <c r="K43" i="11"/>
  <c r="K46" i="11"/>
  <c r="K47" i="11"/>
  <c r="K49" i="11"/>
  <c r="K32" i="11"/>
  <c r="K18" i="11"/>
  <c r="K21" i="11"/>
  <c r="K22" i="11"/>
  <c r="K23" i="11"/>
  <c r="K25" i="11"/>
  <c r="K26" i="11"/>
  <c r="K27" i="11"/>
  <c r="J17" i="11"/>
  <c r="J18" i="11"/>
  <c r="J21" i="11"/>
  <c r="J22" i="11"/>
  <c r="J23" i="11"/>
  <c r="J25" i="11"/>
  <c r="J26" i="11"/>
  <c r="J27" i="11"/>
  <c r="J16" i="11"/>
  <c r="L99" i="11"/>
  <c r="L98" i="11"/>
  <c r="L97" i="11"/>
  <c r="L96" i="11"/>
  <c r="L92" i="11"/>
  <c r="L91" i="11"/>
  <c r="L90" i="11"/>
  <c r="L89" i="11"/>
  <c r="L88" i="11"/>
  <c r="L63" i="11"/>
  <c r="L61" i="11"/>
  <c r="L53" i="11"/>
  <c r="L52" i="11"/>
  <c r="L51" i="11"/>
  <c r="L50" i="11"/>
  <c r="L49" i="11"/>
  <c r="L32" i="11"/>
  <c r="L35" i="11" l="1"/>
  <c r="L33" i="11"/>
  <c r="L95" i="11" l="1"/>
  <c r="L73" i="11" l="1"/>
  <c r="L69" i="11"/>
  <c r="L68" i="11"/>
  <c r="L66" i="11"/>
  <c r="L65" i="11"/>
  <c r="K16" i="11" l="1"/>
  <c r="K17" i="11" l="1"/>
  <c r="J28" i="11" l="1"/>
  <c r="K102" i="11"/>
  <c r="K28" i="11" l="1"/>
  <c r="L85" i="11" l="1"/>
  <c r="L84" i="11"/>
  <c r="L77" i="11"/>
  <c r="L76" i="11"/>
  <c r="L75" i="11"/>
  <c r="L74" i="11"/>
  <c r="L62" i="11"/>
  <c r="K55" i="11"/>
  <c r="L43" i="11"/>
  <c r="L102" i="11" l="1"/>
  <c r="L55" i="11"/>
  <c r="L103"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barbara</author>
    <author>Odontologia Aproquen</author>
    <author>Mónica Domínguez</author>
    <author>tc={9D1E1513-F23E-40CC-873F-5408EF07687B}</author>
  </authors>
  <commentList>
    <comment ref="E7" authorId="0" shapeId="0" xr:uid="{00000000-0006-0000-0100-000001000000}">
      <text>
        <r>
          <rPr>
            <sz val="11"/>
            <color rgb="FF000000"/>
            <rFont val="Tahoma"/>
            <family val="2"/>
          </rPr>
          <t>Tổng khoản tiền yêu cầu</t>
        </r>
        <r>
          <rPr>
            <b/>
            <sz val="11"/>
            <color rgb="FF000000"/>
            <rFont val="Tahoma"/>
            <family val="2"/>
          </rPr>
          <t>bằng đô la Mỹ</t>
        </r>
      </text>
    </comment>
    <comment ref="I7" authorId="0" shapeId="0" xr:uid="{00000000-0006-0000-0100-000002000000}">
      <text>
        <r>
          <rPr>
            <sz val="11"/>
            <color rgb="FF000000"/>
            <rFont val="Tahoma"/>
            <family val="2"/>
          </rPr>
          <t xml:space="preserve">Ước tính
</t>
        </r>
        <r>
          <rPr>
            <b/>
            <sz val="11"/>
            <color rgb="FF000000"/>
            <rFont val="Tahoma"/>
            <family val="2"/>
          </rPr>
          <t xml:space="preserve"> số lượng bệnh nhân được hưởng lợi</t>
        </r>
        <r>
          <rPr>
            <sz val="11"/>
            <color rgb="FF000000"/>
            <rFont val="Tahoma"/>
            <family val="2"/>
          </rPr>
          <t xml:space="preserve">
từ các dịch vụ do ngân sách này cung cấp.
500 = Tổng số bênh nhân không tiếp theo</t>
        </r>
      </text>
    </comment>
    <comment ref="E9" authorId="0" shapeId="0" xr:uid="{00000000-0006-0000-0100-000003000000}">
      <text>
        <r>
          <rPr>
            <sz val="11"/>
            <color rgb="FF000000"/>
            <rFont val="Tahoma"/>
            <family val="2"/>
          </rPr>
          <t>Điền thời hạn</t>
        </r>
        <r>
          <rPr>
            <b/>
            <sz val="11"/>
            <color rgb="FF000000"/>
            <rFont val="Tahoma"/>
            <family val="2"/>
          </rPr>
          <t>theo THÁNG</t>
        </r>
        <r>
          <rPr>
            <b/>
            <sz val="9"/>
            <color rgb="FF000000"/>
            <rFont val="Tahoma"/>
            <family val="2"/>
          </rPr>
          <t xml:space="preserve"> </t>
        </r>
      </text>
    </comment>
    <comment ref="I9" authorId="0" shapeId="0" xr:uid="{00000000-0006-0000-0100-000004000000}">
      <text>
        <r>
          <rPr>
            <sz val="11"/>
            <color rgb="FF000000"/>
            <rFont val="Tahoma"/>
            <family val="2"/>
          </rPr>
          <t xml:space="preserve">Điền 
</t>
        </r>
        <r>
          <rPr>
            <b/>
            <sz val="11"/>
            <color rgb="FF000000"/>
            <rFont val="Tahoma"/>
            <family val="2"/>
          </rPr>
          <t>tên loại nội tệ</t>
        </r>
      </text>
    </comment>
    <comment ref="F16" authorId="1" shapeId="0" xr:uid="{00000000-0006-0000-0100-000005000000}">
      <text>
        <r>
          <rPr>
            <b/>
            <sz val="9"/>
            <color rgb="FF000000"/>
            <rFont val="Tahoma"/>
            <family val="2"/>
          </rPr>
          <t>50 gạc mỗi bộ</t>
        </r>
      </text>
    </comment>
    <comment ref="F23" authorId="1" shapeId="0" xr:uid="{00000000-0006-0000-0100-000007000000}">
      <text>
        <r>
          <rPr>
            <b/>
            <sz val="9"/>
            <color indexed="81"/>
            <rFont val="Tahoma"/>
            <family val="2"/>
          </rPr>
          <t>10 que mỗi bộ</t>
        </r>
      </text>
    </comment>
    <comment ref="F27" authorId="1" shapeId="0" xr:uid="{A034ACD2-B446-4298-857C-4DCB3A15DA5D}">
      <text>
        <r>
          <rPr>
            <b/>
            <sz val="9"/>
            <color indexed="81"/>
            <rFont val="Tahoma"/>
            <family val="2"/>
          </rPr>
          <t>10 que mỗi bộ</t>
        </r>
      </text>
    </comment>
    <comment ref="H40" authorId="2" shapeId="0" xr:uid="{C022A191-B29E-41A2-AD9B-E32AF400BA84}">
      <text>
        <r>
          <rPr>
            <b/>
            <sz val="9"/>
            <color indexed="81"/>
            <rFont val="Tahoma"/>
            <family val="2"/>
          </rPr>
          <t>Mónica Domínguez:</t>
        </r>
        <r>
          <rPr>
            <sz val="9"/>
            <color indexed="81"/>
            <rFont val="Tahoma"/>
            <family val="2"/>
          </rPr>
          <t xml:space="preserve">
5 bộ = 10 ống tiêm = 700 đơn</t>
        </r>
      </text>
    </comment>
    <comment ref="H47" authorId="3" shapeId="0" xr:uid="{9D1E1513-F23E-40CC-873F-5408EF07687B}">
      <text>
        <t>[Threaded comment]
Your version of Excel allows you to read this threaded comment; however, any edits to it will get removed if the file is opened in a newer version of Excel. Learn more: https://go.microsoft.com/fwlink/?linkid=870924
Comment:
    1 package = 100 units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barbara</author>
  </authors>
  <commentList>
    <comment ref="C8" authorId="0" shapeId="0" xr:uid="{00000000-0006-0000-0200-000001000000}">
      <text>
        <r>
          <rPr>
            <sz val="11"/>
            <color rgb="FF000000"/>
            <rFont val="Tahoma"/>
            <family val="2"/>
          </rPr>
          <t>Tổng khoản tiền yêu cầu</t>
        </r>
        <r>
          <rPr>
            <b/>
            <sz val="11"/>
            <color rgb="FF000000"/>
            <rFont val="Tahoma"/>
            <family val="2"/>
          </rPr>
          <t>bằng đô la Mỹ</t>
        </r>
      </text>
    </comment>
    <comment ref="G8" authorId="0" shapeId="0" xr:uid="{00000000-0006-0000-0200-000002000000}">
      <text>
        <r>
          <rPr>
            <sz val="11"/>
            <color rgb="FF000000"/>
            <rFont val="Tahoma"/>
            <family val="2"/>
          </rPr>
          <t xml:space="preserve">Ước tính
</t>
        </r>
        <r>
          <rPr>
            <b/>
            <sz val="11"/>
            <color rgb="FF000000"/>
            <rFont val="Tahoma"/>
            <family val="2"/>
          </rPr>
          <t xml:space="preserve"> số lượng bệnh nhân được hưởng lợi</t>
        </r>
        <r>
          <rPr>
            <sz val="11"/>
            <color rgb="FF000000"/>
            <rFont val="Tahoma"/>
            <family val="2"/>
          </rPr>
          <t xml:space="preserve">
</t>
        </r>
        <r>
          <rPr>
            <sz val="11"/>
            <color rgb="FF000000"/>
            <rFont val="Tahoma"/>
            <family val="2"/>
          </rPr>
          <t>từ các dịch vụ do ngân sách này cung cấp</t>
        </r>
      </text>
    </comment>
    <comment ref="C10" authorId="0" shapeId="0" xr:uid="{00000000-0006-0000-0200-000003000000}">
      <text>
        <r>
          <rPr>
            <sz val="11"/>
            <color rgb="FF000000"/>
            <rFont val="Tahoma"/>
            <family val="2"/>
          </rPr>
          <t>Điền thời hạn</t>
        </r>
        <r>
          <rPr>
            <b/>
            <sz val="11"/>
            <color rgb="FF000000"/>
            <rFont val="Tahoma"/>
            <family val="2"/>
          </rPr>
          <t>theo THÁNG</t>
        </r>
        <r>
          <rPr>
            <b/>
            <sz val="9"/>
            <color rgb="FF000000"/>
            <rFont val="Tahoma"/>
            <family val="2"/>
          </rPr>
          <t xml:space="preserve"> </t>
        </r>
      </text>
    </comment>
    <comment ref="G10" authorId="0" shapeId="0" xr:uid="{00000000-0006-0000-0200-000004000000}">
      <text>
        <r>
          <rPr>
            <sz val="11"/>
            <color rgb="FF000000"/>
            <rFont val="Tahoma"/>
            <family val="2"/>
          </rPr>
          <t xml:space="preserve">Điền 
</t>
        </r>
        <r>
          <rPr>
            <b/>
            <sz val="11"/>
            <color rgb="FF000000"/>
            <rFont val="Tahoma"/>
            <family val="2"/>
          </rPr>
          <t>tên loại nội tệ</t>
        </r>
      </text>
    </comment>
  </commentList>
</comments>
</file>

<file path=xl/sharedStrings.xml><?xml version="1.0" encoding="utf-8"?>
<sst xmlns="http://schemas.openxmlformats.org/spreadsheetml/2006/main" count="252" uniqueCount="157">
  <si>
    <r>
      <t>Mẫu Ngân sách</t>
    </r>
    <r>
      <rPr>
        <b/>
        <sz val="18"/>
        <rFont val="Calibri"/>
        <family val="2"/>
        <scheme val="minor"/>
      </rPr>
      <t xml:space="preserve"> </t>
    </r>
    <r>
      <rPr>
        <b/>
        <sz val="18"/>
        <color theme="1"/>
        <rFont val="Calibri"/>
        <family val="2"/>
        <scheme val="minor"/>
      </rPr>
      <t>Tài trợ chương trình Sức khỏe Răng Miệng</t>
    </r>
  </si>
  <si>
    <t>Ngân sách này dựa trên việc mua vật tư nha khoa khi bắt đầu Chương trình Huấn luyện Quan sát An toàn (STOP); chương trình này làm lợi cho trẻ em bị tật khe hở môi vòm tại từng trung tâm.</t>
  </si>
  <si>
    <r>
      <t xml:space="preserve">Trong thẻ </t>
    </r>
    <r>
      <rPr>
        <b/>
        <sz val="12"/>
        <color theme="1"/>
        <rFont val="Calibri"/>
        <family val="2"/>
        <scheme val="minor"/>
      </rPr>
      <t>'VÍ DỤ'</t>
    </r>
    <r>
      <rPr>
        <sz val="12"/>
        <color theme="1"/>
        <rFont val="Calibri"/>
        <family val="2"/>
        <scheme val="minor"/>
      </rPr>
      <t>dưới đây, chúng tôi đã bổ sung một ngân sách mẫu để giúp bạn hiểu rõ:</t>
    </r>
  </si>
  <si>
    <t>i) cách trình bày ngân sách của bạn theo loại Chương trình Huấn luyện Quan sát An toàn Sức khỏe Răng Miệng theo giai đoạn</t>
  </si>
  <si>
    <t>ii) cách mô tả các thành phần / hạng mục cho từng loại can thiệp</t>
  </si>
  <si>
    <t>iii) cách tính chi phí</t>
  </si>
  <si>
    <r>
      <rPr>
        <sz val="12"/>
        <rFont val="Calibri"/>
        <family val="2"/>
        <scheme val="minor"/>
      </rPr>
      <t>i) Giới thiệu ngân sách của chúng tôi theo chương trình sức khỏe răng miệng thuộc Chương trình Huấn luyện Quan sát An toàn (STOP) theo giai đoạn.  1) Xác định số lượng bệnh nhi liên kết với trung tâm của bạn. Theo thống kê của chúng tôi, toàn bộ 600 bệnh nhi của chúng tôi đã tìm kiếm sự chăm sóc vào các dịp đơn lẻ trong thời hạn một năm 2) Xác định quy mô mẫu bệnh nhi theo độ tuổi trong một năm = 120 bệnh nhi mỗi năm. Tiền phẫu thuật Chỉnh hình cho Trẻ sơ sinh (PSIO) và trẻ trên 3 tuổi và 480 bệnh nhi mỗi năm. Trẻ dưới 3 tuổi:</t>
    </r>
  </si>
  <si>
    <r>
      <rPr>
        <b/>
        <sz val="12"/>
        <color rgb="FF4A91FF"/>
        <rFont val="Calibri"/>
        <family val="2"/>
        <scheme val="minor"/>
      </rPr>
      <t>i.i)</t>
    </r>
    <r>
      <rPr>
        <sz val="12"/>
        <color rgb="FF4A91FF"/>
        <rFont val="Calibri"/>
        <family val="2"/>
        <scheme val="minor"/>
      </rPr>
      <t xml:space="preserve"> </t>
    </r>
    <r>
      <rPr>
        <sz val="12"/>
        <color theme="1"/>
        <rFont val="Calibri"/>
        <family val="2"/>
        <scheme val="minor"/>
      </rPr>
      <t xml:space="preserve"> </t>
    </r>
    <r>
      <rPr>
        <b/>
        <sz val="12"/>
        <color rgb="FF4A91FF"/>
        <rFont val="Calibri"/>
        <family val="2"/>
        <scheme val="minor"/>
      </rPr>
      <t>Đối với Phần Hướng dẫn Dự đoán Phù hợp với độ tuổi:</t>
    </r>
    <r>
      <rPr>
        <b/>
        <sz val="12"/>
        <color theme="1"/>
        <rFont val="Calibri"/>
        <family val="2"/>
        <scheme val="minor"/>
      </rPr>
      <t xml:space="preserve"> </t>
    </r>
    <r>
      <rPr>
        <sz val="12"/>
        <color theme="1"/>
        <rFont val="Calibri"/>
        <family val="2"/>
        <scheme val="minor"/>
      </rPr>
      <t xml:space="preserve">Ở giai đoạn này, toàn bộ 600 bệnh nhi trong chương trình của chúng tôi đã được xem xét. Giai đoạn này liên quan đến việc cung cấp bộ dụng cụ phòng ngừa mang về nhà; việc cung cấp được thực hiện hai lần năm = 1200 Bộ dụng cụ Phòng ngừa. </t>
    </r>
    <r>
      <rPr>
        <b/>
        <sz val="12"/>
        <color theme="1"/>
        <rFont val="Calibri"/>
        <family val="2"/>
        <scheme val="minor"/>
      </rPr>
      <t xml:space="preserve"> </t>
    </r>
    <r>
      <rPr>
        <sz val="12"/>
        <color theme="1"/>
        <rFont val="Calibri"/>
        <family val="2"/>
        <scheme val="minor"/>
      </rPr>
      <t xml:space="preserve">                                                                </t>
    </r>
    <r>
      <rPr>
        <b/>
        <sz val="12"/>
        <color rgb="FF4A91FF"/>
        <rFont val="Calibri"/>
        <family val="2"/>
        <scheme val="minor"/>
      </rPr>
      <t xml:space="preserve">                                                                </t>
    </r>
    <r>
      <rPr>
        <sz val="12"/>
        <color rgb="FF4A91FF"/>
        <rFont val="Calibri"/>
        <family val="2"/>
        <scheme val="minor"/>
      </rPr>
      <t xml:space="preserve"> </t>
    </r>
    <r>
      <rPr>
        <b/>
        <sz val="12"/>
        <color rgb="FF4A91FF"/>
        <rFont val="Calibri"/>
        <family val="2"/>
        <scheme val="minor"/>
      </rPr>
      <t>i.ii)</t>
    </r>
    <r>
      <rPr>
        <b/>
        <sz val="12"/>
        <color theme="1"/>
        <rFont val="Calibri"/>
        <family val="2"/>
        <scheme val="minor"/>
      </rPr>
      <t xml:space="preserve"> </t>
    </r>
    <r>
      <rPr>
        <b/>
        <sz val="12"/>
        <color rgb="FF4A91FF"/>
        <rFont val="Calibri (Body)"/>
      </rPr>
      <t>Điều trị và Phòng ngừa Xâm lấn Tối thiểu</t>
    </r>
    <r>
      <rPr>
        <b/>
        <sz val="12"/>
        <color theme="1"/>
        <rFont val="Calibri"/>
        <family val="2"/>
        <scheme val="minor"/>
      </rPr>
      <t>:</t>
    </r>
    <r>
      <rPr>
        <sz val="12"/>
        <color theme="1"/>
        <rFont val="Calibri"/>
        <family val="2"/>
        <scheme val="minor"/>
      </rPr>
      <t xml:space="preserve"> Dựa trên thống kê của chúng tôi, có 480 bệnh nhi trên 3 tuổi. Số bệnh nhi này được hưởng lợi từ việc điều trị phòng bệnh nha và điều trị tại Cơ sở Cai nghiện (ATF) hai lần / năm, tổng cộng có 960 ca điều trị trong giai đoạn này. Liên quan đến việc đặt các chất bịt kín hốc lõm và khe nứt, phương pháp Trám răng Không Sang chấn (ART) và hợp chất florua kim loại bạc, thống kê của chúng tôi cho thấy có 240 bệnh nhi thuộc loại này. Để cung cấp dịch vụ điều trị nha khoa, đề xuất sắp xếp công việc theo cung phần tư, để bảo đảm là mỗi bệnh nhi nhận tổng cộng bốn cuộc hẹn khám trong một năm.  </t>
    </r>
    <r>
      <rPr>
        <b/>
        <sz val="12"/>
        <color rgb="FF4A91FF"/>
        <rFont val="Calibri"/>
        <family val="2"/>
        <scheme val="minor"/>
      </rPr>
      <t xml:space="preserve"> i.iii) </t>
    </r>
    <r>
      <rPr>
        <sz val="12"/>
        <color rgb="FF4A91FF"/>
        <rFont val="Calibri"/>
        <family val="2"/>
        <scheme val="minor"/>
      </rPr>
      <t xml:space="preserve"> </t>
    </r>
    <r>
      <rPr>
        <b/>
        <sz val="12"/>
        <color rgb="FF4A91FF"/>
        <rFont val="Calibri"/>
        <family val="2"/>
        <scheme val="minor"/>
      </rPr>
      <t xml:space="preserve"> Chăm sóc Phục hồi Dứt điểm:</t>
    </r>
    <r>
      <rPr>
        <b/>
        <sz val="12"/>
        <color theme="1"/>
        <rFont val="Calibri"/>
        <family val="2"/>
        <scheme val="minor"/>
      </rPr>
      <t xml:space="preserve"> </t>
    </r>
    <r>
      <rPr>
        <sz val="12"/>
        <color theme="1"/>
        <rFont val="Calibri"/>
        <family val="2"/>
        <scheme val="minor"/>
      </rPr>
      <t xml:space="preserve">Dựa trên thống kê của chúng tôi, có 240 bệnh nhi trong giai đoạn này. Giai đoạn này lại được chia nhỏ thành các giai đoạn phục hồi răng, lấy tủy răng, nhổ răng, bọc răng. Để xác định số lượng điều trị cho mỗi lần chia nhỏ trong năm, số liệu thống kê của chúng tôi cho thấy những thông số sau, đối với thủ thuật phục hồi răng = 600 ca, đối với thủ thuật lấy tủy răng = 130 ca, đối với thủ thuật bọc răng = 130 ca và đối với thủ thuật nhổ răng = 100 ca.  Để cung cấp dịch vụ điều trị nha khoa, đề xuất sắp xếp công việc theo cung phần tư, để bảo đảm mỗi bênh nhi có tổng cộng bốn cuộc hẹn khám trong một năm, và số lượng cuộc hẹn khám / năm cho giai đoạn này tương đương là 960 cuộc. </t>
    </r>
  </si>
  <si>
    <t>Kết quả đạt được qua 2 lần điều trị cho mỗi bệnh nhân trong tháng.</t>
  </si>
  <si>
    <r>
      <rPr>
        <b/>
        <sz val="14"/>
        <color rgb="FFFF0000"/>
        <rFont val="Calibri"/>
        <family val="2"/>
        <scheme val="minor"/>
      </rPr>
      <t>ii)</t>
    </r>
    <r>
      <rPr>
        <sz val="12"/>
        <color theme="1"/>
        <rFont val="Calibri"/>
        <family val="2"/>
        <scheme val="minor"/>
      </rPr>
      <t xml:space="preserve"> Mô tả các thành phần / hạng mục cho từng loại phương pháp can thiệp. Các vật tư và vật liệu nha khoa được yêu cầu ở mỗi lần trị liệu chia nhỏ theo từng giai đoạn đã xác định. Hình thức trình bày, tỷ lệ ước tính và giá cho từng đầu vào này được kiểm tra và nhân với trung bình số lần trị liệu được thực hiện trong năm theo số liệu thống kê của chúng tôi.</t>
    </r>
  </si>
  <si>
    <r>
      <rPr>
        <b/>
        <sz val="14"/>
        <color rgb="FFFF0000"/>
        <rFont val="Calibri"/>
        <family val="2"/>
        <scheme val="minor"/>
      </rPr>
      <t xml:space="preserve">iii) </t>
    </r>
    <r>
      <rPr>
        <sz val="12"/>
        <color theme="1"/>
        <rFont val="Calibri"/>
        <family val="2"/>
        <scheme val="minor"/>
      </rPr>
      <t>Tính toán các chi phí.  Xác định chi phí cuối cùng: Trong giai đoạn Hướng dẫn Dự đoán Độ tuổi Phù hợp, chi phí mỗi bộ dụng cụ được nhân với tổng số bệnh nhi được bàn giao hai lần / năm. Trong giai đoạn Phòng ngừa và Phục hồi, chi phí từng loại vật tư yêu cầu trong giai đoạn này được nhân với số lần điều trị dự kiến mỗi năm.</t>
    </r>
  </si>
  <si>
    <t>VÍ DỤ: Ngân sách Tài trợ chương trình Sức khỏe Răng Miệng Smile Train</t>
  </si>
  <si>
    <t>12 tháng</t>
  </si>
  <si>
    <t>NGÂN SÁCH</t>
  </si>
  <si>
    <t>Phạm vi Cung cấp quỹ Chăm sóc Sức khỏe Răng Miệng</t>
  </si>
  <si>
    <t>Số lần hẹn khám</t>
  </si>
  <si>
    <t>Số bệnh nhi</t>
  </si>
  <si>
    <t>Mặt hàng</t>
  </si>
  <si>
    <t>Cách trình bày</t>
  </si>
  <si>
    <t>Số lượng (12 tháng)</t>
  </si>
  <si>
    <t>Chi phí từng mặt hàng</t>
  </si>
  <si>
    <t>Tổng Phí</t>
  </si>
  <si>
    <t>Loại Nội tệ</t>
  </si>
  <si>
    <t>Đô la Mỹ</t>
  </si>
  <si>
    <t>Hướng dẫn Dự đoán Độ tuổi phù hợp</t>
  </si>
  <si>
    <t xml:space="preserve">Bộ dụng cụ phòng ngừa mang về nhà </t>
  </si>
  <si>
    <t>100 bệnh nhi “Không có răng” mỗi năm</t>
  </si>
  <si>
    <t xml:space="preserve">Băng gạc cỡ 2x2 </t>
  </si>
  <si>
    <t>Gói gồm 200 đơn vị</t>
  </si>
  <si>
    <t>hai lần / năm</t>
  </si>
  <si>
    <t>Bàn chải răng đeo ngón tay</t>
  </si>
  <si>
    <t>Đơn vị</t>
  </si>
  <si>
    <t>Kem đánh răng</t>
  </si>
  <si>
    <t>200 bệnh nhi (răng sữa)</t>
  </si>
  <si>
    <t xml:space="preserve">Bàn chải đánh răng trẻ em </t>
  </si>
  <si>
    <t>Chỉ nha khoa</t>
  </si>
  <si>
    <t xml:space="preserve">1 túi gồm 50 đơn vị </t>
  </si>
  <si>
    <t>200 bệnh nhi (răng hỗn hợp và vĩnh cửu)</t>
  </si>
  <si>
    <t xml:space="preserve">Bàn chải răng </t>
  </si>
  <si>
    <t>Các lần điều trị mỗi năm</t>
  </si>
  <si>
    <t>Phục vụ theo sản phẩm</t>
  </si>
  <si>
    <t>Ngăn ngừa và Điều trị Xâm lấn Tối thiểu</t>
  </si>
  <si>
    <t>Vệ sinh nha khoa</t>
  </si>
  <si>
    <t>300 bệnh nhi</t>
  </si>
  <si>
    <t>Gel đánh bóng răng</t>
  </si>
  <si>
    <t>1 hộp gồm 100 đơn vị</t>
  </si>
  <si>
    <t>Các đơn vị</t>
  </si>
  <si>
    <t>Cốc cao su</t>
  </si>
  <si>
    <t xml:space="preserve">Bôi florua trên bề mặt </t>
  </si>
  <si>
    <t>Men florua</t>
  </si>
  <si>
    <t>1 hộp gồm 50 đơn vị</t>
  </si>
  <si>
    <t xml:space="preserve">Chất bịt kín hốc lõm và khe nứt </t>
  </si>
  <si>
    <t>Thủ thuật làm mất khoáng ở bề mặt men răng</t>
  </si>
  <si>
    <t xml:space="preserve">3ml </t>
  </si>
  <si>
    <t>70 lần dùng mỗi ống tiêm</t>
  </si>
  <si>
    <t>Chất bịt kín hốc lõm và khe nứt</t>
  </si>
  <si>
    <t>Bộ chất bịt kín (2 đơn vị)</t>
  </si>
  <si>
    <t>Bàn chải phòng ngừa</t>
  </si>
  <si>
    <t>Điều trị phục hồi không sang chấn (ART)</t>
  </si>
  <si>
    <t>Vật liệu Trám răng GIC</t>
  </si>
  <si>
    <t>5 gram bột / 2,4 ml dung dịch (Bộ)</t>
  </si>
  <si>
    <t>140 lần phục vụ mỗi bộ</t>
  </si>
  <si>
    <t xml:space="preserve">Hoạt chất ngừa sâu răng SDF </t>
  </si>
  <si>
    <t>Hoạt chất ngừa sâu răng SDF</t>
  </si>
  <si>
    <t>5 ml</t>
  </si>
  <si>
    <t xml:space="preserve">1 lọ </t>
  </si>
  <si>
    <t>Bàn chải siêu nhỏ</t>
  </si>
  <si>
    <t>100 đơn vị</t>
  </si>
  <si>
    <t xml:space="preserve">Vật liệu Thay thế Định kỳ </t>
  </si>
  <si>
    <t>Khăn choàng nha khoa</t>
  </si>
  <si>
    <t>1 gói gồm 125 đơn vị</t>
  </si>
  <si>
    <t>1 đơn vị mỗi bệnh nhân</t>
  </si>
  <si>
    <t>600 cuộc hẹn khám (2 cuộc hẹn khám cho mỗi bệnh nhi)</t>
  </si>
  <si>
    <t>Dụng cụ hút</t>
  </si>
  <si>
    <t>1 gói gồm 100 đơn vị</t>
  </si>
  <si>
    <t>Cốc</t>
  </si>
  <si>
    <t>1 gói gồm 200 đơn vị</t>
  </si>
  <si>
    <t>Không áp dụng</t>
  </si>
  <si>
    <t>Cuộn bông</t>
  </si>
  <si>
    <t>1 hộp gồm 40 đơn vị</t>
  </si>
  <si>
    <t>Số lần điều trị mỗi năm</t>
  </si>
  <si>
    <t>Chăm sóc Phục hồi Dứt điểm</t>
  </si>
  <si>
    <r>
      <rPr>
        <b/>
        <sz val="13"/>
        <color rgb="FF4A91FF"/>
        <rFont val="Calibri"/>
        <family val="2"/>
        <scheme val="minor"/>
      </rPr>
      <t>240 bệnh nhi</t>
    </r>
    <r>
      <rPr>
        <b/>
        <sz val="13"/>
        <color theme="1"/>
        <rFont val="Calibri"/>
        <family val="2"/>
        <scheme val="minor"/>
      </rPr>
      <t xml:space="preserve">      </t>
    </r>
    <r>
      <rPr>
        <sz val="13"/>
        <color theme="1"/>
        <rFont val="Calibri"/>
        <family val="2"/>
        <scheme val="minor"/>
      </rPr>
      <t xml:space="preserve">      </t>
    </r>
    <r>
      <rPr>
        <b/>
        <sz val="13"/>
        <color theme="1"/>
        <rFont val="Calibri"/>
        <family val="2"/>
        <scheme val="minor"/>
      </rPr>
      <t xml:space="preserve">4 lần hẹn khám mỗi năm = 960 cuộc hẹn khám </t>
    </r>
  </si>
  <si>
    <t>Phục hồi nha khoa</t>
  </si>
  <si>
    <t>Ống tiêm loại 2 gr</t>
  </si>
  <si>
    <t>9 Ống tiêm</t>
  </si>
  <si>
    <t xml:space="preserve">Keo dán răng </t>
  </si>
  <si>
    <t xml:space="preserve">190 lần dùng mỗi lọ </t>
  </si>
  <si>
    <t xml:space="preserve">3 lọ </t>
  </si>
  <si>
    <t>1 đơn vị mỗi lần điều trị</t>
  </si>
  <si>
    <t>6 túi</t>
  </si>
  <si>
    <t>Phục hồi 1 bề mặt</t>
  </si>
  <si>
    <t>Hỗn hợp (kem)</t>
  </si>
  <si>
    <t xml:space="preserve">Ống loại 4 gr </t>
  </si>
  <si>
    <t>40 lần phục hồi mỗi ống</t>
  </si>
  <si>
    <t>7 ống</t>
  </si>
  <si>
    <t>Hỗn hợp chất lỏng</t>
  </si>
  <si>
    <t xml:space="preserve">Ống loại 2 gr </t>
  </si>
  <si>
    <t>30 lần phục hồi mỗi ống tiêm</t>
  </si>
  <si>
    <t>7 ống tiêm</t>
  </si>
  <si>
    <t>Phục hồi 2 hoặc nhiều bề mặt</t>
  </si>
  <si>
    <t>20 lần phục hồi mỗi ống</t>
  </si>
  <si>
    <t>15 lần phục hồi mỗi ống tiêm</t>
  </si>
  <si>
    <t>* Nhìn vào PRM (Vật liệu Thay thế Định kỳ)</t>
  </si>
  <si>
    <t>Thủ thuật lấy tủy răng</t>
  </si>
  <si>
    <t>Thủ thuật lấy tủy răng (PT) bằng vật liệu Theracal</t>
  </si>
  <si>
    <t xml:space="preserve">4 gr </t>
  </si>
  <si>
    <t>20 phần mỗi ống tiêm</t>
  </si>
  <si>
    <t>3 ống tiêm</t>
  </si>
  <si>
    <t>Thuốc băng ống tủy Formocresol</t>
  </si>
  <si>
    <t>10 ml</t>
  </si>
  <si>
    <t>130 phần</t>
  </si>
  <si>
    <t>1 lọ</t>
  </si>
  <si>
    <t>Kẽm ô xít</t>
  </si>
  <si>
    <t xml:space="preserve">110 gr </t>
  </si>
  <si>
    <t>Thuốc trị đau nhức, sát khuẩn, chống viêm Eugenol</t>
  </si>
  <si>
    <t>30 ml</t>
  </si>
  <si>
    <t>Bộ đê cao su</t>
  </si>
  <si>
    <t>1 hộp gồm 36 đơn vị</t>
  </si>
  <si>
    <t xml:space="preserve">1 đơn vị mỗi lần điều trị </t>
  </si>
  <si>
    <t>4 hộp</t>
  </si>
  <si>
    <t>Thủ thuật nhổ răng</t>
  </si>
  <si>
    <t>Thủ thuật bọc răng</t>
  </si>
  <si>
    <t xml:space="preserve">Đơn vị </t>
  </si>
  <si>
    <t>130 đơn vị</t>
  </si>
  <si>
    <t xml:space="preserve">Vật liệu Trám răng GIC </t>
  </si>
  <si>
    <t>30 gr bột, 12 ml dung dịch</t>
  </si>
  <si>
    <t>130 lần điều trị</t>
  </si>
  <si>
    <t>1 bộ</t>
  </si>
  <si>
    <t>PRM (Thuốc Thay thế Định kỳ)</t>
  </si>
  <si>
    <t>Thủ thuật gây tê bề mặt</t>
  </si>
  <si>
    <t>12 gr</t>
  </si>
  <si>
    <t>1 lọ = 100 bệnh nhân</t>
  </si>
  <si>
    <t xml:space="preserve">10 lọ </t>
  </si>
  <si>
    <t>Thủ thuật gây tê thấm</t>
  </si>
  <si>
    <t>50 hộp đựng thuốc chích Nha khoa</t>
  </si>
  <si>
    <t>20 hộp</t>
  </si>
  <si>
    <t>Kim cực ngắn</t>
  </si>
  <si>
    <t>5 hộp</t>
  </si>
  <si>
    <t>Kim ngắn</t>
  </si>
  <si>
    <t>9 gr bột, 5,5 ml dung dịch</t>
  </si>
  <si>
    <t>140 phần</t>
  </si>
  <si>
    <t>2 bộ</t>
  </si>
  <si>
    <t>PRM (Vật liệu Thay thế Định kỳ)</t>
  </si>
  <si>
    <t>1 Gói gồm 125 đơn vị</t>
  </si>
  <si>
    <t>8 gói</t>
  </si>
  <si>
    <t>1 Gói gồm 100 đơn vị</t>
  </si>
  <si>
    <t>10 gói</t>
  </si>
  <si>
    <t>3 Gói gồm 200 đơn vị</t>
  </si>
  <si>
    <t xml:space="preserve">1 hộp gồm 40 góị </t>
  </si>
  <si>
    <t>20 gói</t>
  </si>
  <si>
    <t>Tổng cộng</t>
  </si>
  <si>
    <t>Ngân sách Tài trợ Chương trình Sức khỏe Răng Miệng Smile Train</t>
  </si>
  <si>
    <t>Giai đoạn Điều trị</t>
  </si>
  <si>
    <t>Mô tả Ngắn gọn</t>
  </si>
  <si>
    <t>Số lượng</t>
  </si>
  <si>
    <t xml:space="preserve">TỔNG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</si>
</sst>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USD]"/>
    <numFmt numFmtId="165" formatCode="#,##0.00\ _€"/>
  </numFmts>
  <fonts count="44">
    <font>
      <sz val="11"/>
      <color theme="1"/>
      <name val="Calibri"/>
      <family val="2"/>
      <scheme val="minor"/>
    </font>
    <font>
      <sz val="12"/>
      <color theme="1"/>
      <name val="Calibri"/>
      <family val="2"/>
      <scheme val="minor"/>
    </font>
    <font>
      <b/>
      <sz val="12"/>
      <color theme="1"/>
      <name val="Calibri"/>
      <family val="2"/>
      <scheme val="minor"/>
    </font>
    <font>
      <b/>
      <sz val="13"/>
      <color theme="1"/>
      <name val="Calibri"/>
      <family val="2"/>
      <scheme val="minor"/>
    </font>
    <font>
      <sz val="12"/>
      <name val="Calibri"/>
      <family val="2"/>
      <scheme val="minor"/>
    </font>
    <font>
      <b/>
      <sz val="18"/>
      <color theme="1"/>
      <name val="Calibri"/>
      <family val="2"/>
      <scheme val="minor"/>
    </font>
    <font>
      <sz val="11"/>
      <color rgb="FF000000"/>
      <name val="Tahoma"/>
      <family val="2"/>
    </font>
    <font>
      <b/>
      <sz val="11"/>
      <color rgb="FF000000"/>
      <name val="Tahoma"/>
      <family val="2"/>
    </font>
    <font>
      <b/>
      <sz val="9"/>
      <color rgb="FF000000"/>
      <name val="Tahoma"/>
      <family val="2"/>
    </font>
    <font>
      <sz val="14"/>
      <color theme="1"/>
      <name val="Calibri (Body)"/>
    </font>
    <font>
      <sz val="16"/>
      <color theme="1"/>
      <name val="Calibri (Body)"/>
    </font>
    <font>
      <b/>
      <sz val="18"/>
      <name val="Calibri"/>
      <family val="2"/>
      <scheme val="minor"/>
    </font>
    <font>
      <b/>
      <sz val="20"/>
      <name val="Calibri (Body)"/>
    </font>
    <font>
      <b/>
      <sz val="11"/>
      <color theme="1"/>
      <name val="Calibri"/>
      <family val="2"/>
      <scheme val="minor"/>
    </font>
    <font>
      <b/>
      <sz val="12"/>
      <color rgb="FF000000"/>
      <name val="Calibri"/>
      <family val="2"/>
      <scheme val="minor"/>
    </font>
    <font>
      <u/>
      <sz val="11"/>
      <color theme="1"/>
      <name val="Calibri"/>
      <family val="2"/>
      <scheme val="minor"/>
    </font>
    <font>
      <b/>
      <i/>
      <u/>
      <sz val="11"/>
      <color theme="1"/>
      <name val="Calibri"/>
      <family val="2"/>
      <scheme val="minor"/>
    </font>
    <font>
      <b/>
      <sz val="9"/>
      <color indexed="81"/>
      <name val="Tahoma"/>
      <family val="2"/>
    </font>
    <font>
      <b/>
      <sz val="12"/>
      <color theme="0"/>
      <name val="Calibri"/>
      <family val="2"/>
      <scheme val="minor"/>
    </font>
    <font>
      <sz val="12"/>
      <color theme="0"/>
      <name val="Calibri"/>
      <family val="2"/>
      <scheme val="minor"/>
    </font>
    <font>
      <b/>
      <sz val="13"/>
      <color theme="0"/>
      <name val="Calibri"/>
      <family val="2"/>
      <scheme val="minor"/>
    </font>
    <font>
      <b/>
      <sz val="14"/>
      <color theme="1"/>
      <name val="Calibri"/>
      <family val="2"/>
      <scheme val="minor"/>
    </font>
    <font>
      <b/>
      <sz val="15"/>
      <color theme="1"/>
      <name val="Calibri"/>
      <family val="2"/>
      <scheme val="minor"/>
    </font>
    <font>
      <sz val="11"/>
      <color rgb="FF4A91FF"/>
      <name val="Calibri"/>
      <family val="2"/>
      <scheme val="minor"/>
    </font>
    <font>
      <b/>
      <sz val="11"/>
      <color rgb="FF4A91FF"/>
      <name val="Calibri"/>
      <family val="2"/>
      <scheme val="minor"/>
    </font>
    <font>
      <i/>
      <sz val="11"/>
      <color theme="1"/>
      <name val="Calibri"/>
      <family val="2"/>
      <scheme val="minor"/>
    </font>
    <font>
      <b/>
      <sz val="12"/>
      <color rgb="FF4A91FF"/>
      <name val="Calibri"/>
      <family val="2"/>
      <scheme val="minor"/>
    </font>
    <font>
      <sz val="12"/>
      <color rgb="FF4A91FF"/>
      <name val="Calibri"/>
      <family val="2"/>
      <scheme val="minor"/>
    </font>
    <font>
      <b/>
      <sz val="14"/>
      <color rgb="FFFF0000"/>
      <name val="Calibri"/>
      <family val="2"/>
      <scheme val="minor"/>
    </font>
    <font>
      <b/>
      <i/>
      <sz val="13"/>
      <color theme="1"/>
      <name val="Calibri"/>
      <family val="2"/>
      <scheme val="minor"/>
    </font>
    <font>
      <b/>
      <sz val="20"/>
      <color rgb="FF4A91FF"/>
      <name val="Calibri (Body)"/>
    </font>
    <font>
      <b/>
      <sz val="13"/>
      <color rgb="FF000000"/>
      <name val="Calibri"/>
      <family val="2"/>
      <scheme val="minor"/>
    </font>
    <font>
      <b/>
      <sz val="14"/>
      <color theme="0"/>
      <name val="Calibri"/>
      <family val="2"/>
      <scheme val="minor"/>
    </font>
    <font>
      <b/>
      <sz val="18"/>
      <color theme="0"/>
      <name val="Calibri"/>
      <family val="2"/>
      <scheme val="minor"/>
    </font>
    <font>
      <b/>
      <sz val="16"/>
      <color rgb="FFFF0000"/>
      <name val="Calibri"/>
      <family val="2"/>
      <scheme val="minor"/>
    </font>
    <font>
      <b/>
      <sz val="12"/>
      <name val="Calibri"/>
      <family val="2"/>
      <scheme val="minor"/>
    </font>
    <font>
      <sz val="14"/>
      <color theme="0"/>
      <name val="Calibri"/>
      <family val="2"/>
      <scheme val="minor"/>
    </font>
    <font>
      <b/>
      <i/>
      <sz val="13"/>
      <color rgb="FF4A91FF"/>
      <name val="Calibri"/>
      <family val="2"/>
      <scheme val="minor"/>
    </font>
    <font>
      <sz val="13"/>
      <color theme="1"/>
      <name val="Calibri"/>
      <family val="2"/>
      <scheme val="minor"/>
    </font>
    <font>
      <b/>
      <sz val="13"/>
      <color rgb="FF4A91FF"/>
      <name val="Calibri"/>
      <family val="2"/>
      <scheme val="minor"/>
    </font>
    <font>
      <b/>
      <sz val="14"/>
      <color rgb="FF4A91FF"/>
      <name val="Calibri"/>
      <family val="2"/>
      <scheme val="minor"/>
    </font>
    <font>
      <sz val="9"/>
      <color indexed="81"/>
      <name val="Tahoma"/>
      <family val="2"/>
    </font>
    <font>
      <sz val="11"/>
      <color rgb="FF488CFF"/>
      <name val="Calibri"/>
      <family val="2"/>
      <scheme val="minor"/>
    </font>
    <font>
      <b/>
      <sz val="12"/>
      <color rgb="FF4A91FF"/>
      <name val="Calibri (Body)"/>
    </font>
  </fonts>
  <fills count="8">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002060"/>
        <bgColor indexed="64"/>
      </patternFill>
    </fill>
    <fill>
      <patternFill patternType="solid">
        <fgColor rgb="FF4A91FF"/>
        <bgColor indexed="64"/>
      </patternFill>
    </fill>
    <fill>
      <patternFill patternType="solid">
        <fgColor theme="0" tint="-4.9989318521683403E-2"/>
        <bgColor indexed="64"/>
      </patternFill>
    </fill>
    <fill>
      <patternFill patternType="solid">
        <fgColor rgb="FFFF0000"/>
        <bgColor indexed="64"/>
      </patternFill>
    </fill>
  </fills>
  <borders count="3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theme="1" tint="0.499984740745262"/>
      </left>
      <right style="thin">
        <color theme="1" tint="0.499984740745262"/>
      </right>
      <top/>
      <bottom style="medium">
        <color theme="1"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medium">
        <color theme="0" tint="-0.34998626667073579"/>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thin">
        <color theme="0"/>
      </left>
      <right style="thin">
        <color theme="0"/>
      </right>
      <top style="thin">
        <color theme="0"/>
      </top>
      <bottom style="thin">
        <color theme="0"/>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tint="-0.34998626667073579"/>
      </left>
      <right style="thin">
        <color theme="0" tint="-0.34998626667073579"/>
      </right>
      <top style="thin">
        <color theme="0" tint="-0.34998626667073579"/>
      </top>
      <bottom/>
      <diagonal/>
    </border>
    <border>
      <left style="medium">
        <color theme="0" tint="-0.34998626667073579"/>
      </left>
      <right style="thin">
        <color theme="0" tint="-0.34998626667073579"/>
      </right>
      <top/>
      <bottom style="medium">
        <color theme="0" tint="-0.34998626667073579"/>
      </bottom>
      <diagonal/>
    </border>
    <border>
      <left style="thin">
        <color theme="0" tint="-0.34998626667073579"/>
      </left>
      <right style="medium">
        <color theme="0" tint="-0.34998626667073579"/>
      </right>
      <top/>
      <bottom style="medium">
        <color theme="0" tint="-0.34998626667073579"/>
      </bottom>
      <diagonal/>
    </border>
    <border>
      <left style="thin">
        <color theme="0"/>
      </left>
      <right style="thin">
        <color theme="0"/>
      </right>
      <top/>
      <bottom/>
      <diagonal/>
    </border>
    <border>
      <left/>
      <right style="thin">
        <color theme="0"/>
      </right>
      <top style="thin">
        <color theme="0"/>
      </top>
      <bottom style="thin">
        <color theme="0"/>
      </bottom>
      <diagonal/>
    </border>
    <border>
      <left/>
      <right style="thin">
        <color theme="0"/>
      </right>
      <top/>
      <bottom style="thin">
        <color theme="0"/>
      </bottom>
      <diagonal/>
    </border>
    <border>
      <left/>
      <right style="thin">
        <color indexed="64"/>
      </right>
      <top style="thin">
        <color indexed="64"/>
      </top>
      <bottom/>
      <diagonal/>
    </border>
    <border>
      <left/>
      <right style="thin">
        <color theme="0"/>
      </right>
      <top style="thin">
        <color theme="0"/>
      </top>
      <bottom/>
      <diagonal/>
    </border>
    <border>
      <left/>
      <right style="thin">
        <color theme="0" tint="-0.34998626667073579"/>
      </right>
      <top style="thin">
        <color theme="0" tint="-0.34998626667073579"/>
      </top>
      <bottom/>
      <diagonal/>
    </border>
    <border>
      <left/>
      <right/>
      <top style="thin">
        <color theme="0" tint="-0.34998626667073579"/>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1" tint="0.499984740745262"/>
      </left>
      <right/>
      <top/>
      <bottom style="medium">
        <color theme="1" tint="0.499984740745262"/>
      </bottom>
      <diagonal/>
    </border>
    <border>
      <left style="thin">
        <color theme="0" tint="-0.34998626667073579"/>
      </left>
      <right style="thin">
        <color theme="0" tint="-0.34998626667073579"/>
      </right>
      <top/>
      <bottom/>
      <diagonal/>
    </border>
    <border>
      <left style="thin">
        <color theme="0"/>
      </left>
      <right style="thin">
        <color theme="0"/>
      </right>
      <top/>
      <bottom style="thin">
        <color theme="0" tint="-0.34998626667073579"/>
      </bottom>
      <diagonal/>
    </border>
  </borders>
  <cellStyleXfs count="1">
    <xf numFmtId="0" fontId="0" fillId="0" borderId="0"/>
  </cellStyleXfs>
  <cellXfs count="152">
    <xf numFmtId="0" fontId="0" fillId="0" borderId="0" xfId="0"/>
    <xf numFmtId="0" fontId="0" fillId="0" borderId="0" xfId="0" applyAlignment="1">
      <alignment horizontal="center" vertical="center"/>
    </xf>
    <xf numFmtId="0" fontId="2" fillId="0" borderId="0" xfId="0" applyFont="1" applyAlignment="1">
      <alignment vertical="center" wrapText="1"/>
    </xf>
    <xf numFmtId="0" fontId="0" fillId="2" borderId="0" xfId="0" applyFill="1"/>
    <xf numFmtId="0" fontId="2" fillId="2" borderId="0" xfId="0" applyFont="1" applyFill="1"/>
    <xf numFmtId="0" fontId="5" fillId="2" borderId="0" xfId="0" applyFont="1" applyFill="1"/>
    <xf numFmtId="0" fontId="4" fillId="3" borderId="1" xfId="0" applyFont="1" applyFill="1"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2" fillId="0" borderId="0" xfId="0" applyFont="1" applyAlignment="1">
      <alignment horizontal="center" vertical="center" wrapText="1"/>
    </xf>
    <xf numFmtId="3" fontId="9" fillId="0" borderId="0" xfId="0" applyNumberFormat="1" applyFont="1" applyAlignment="1">
      <alignment horizontal="center" vertical="center" wrapText="1"/>
    </xf>
    <xf numFmtId="0" fontId="4" fillId="0" borderId="0" xfId="0" applyFont="1" applyAlignment="1">
      <alignment horizontal="center" vertical="center" wrapText="1"/>
    </xf>
    <xf numFmtId="165" fontId="0" fillId="0" borderId="0" xfId="0" applyNumberFormat="1" applyAlignment="1">
      <alignment horizontal="center" vertical="center" wrapText="1"/>
    </xf>
    <xf numFmtId="164" fontId="0" fillId="0" borderId="0" xfId="0" applyNumberFormat="1" applyAlignment="1">
      <alignment horizontal="center" vertical="center" wrapText="1"/>
    </xf>
    <xf numFmtId="0" fontId="2" fillId="2" borderId="0" xfId="0" applyFont="1" applyFill="1" applyAlignment="1">
      <alignment horizontal="center" vertical="center" wrapText="1"/>
    </xf>
    <xf numFmtId="0" fontId="0" fillId="2" borderId="0" xfId="0" applyFill="1" applyAlignment="1">
      <alignment horizontal="center" vertical="center"/>
    </xf>
    <xf numFmtId="165" fontId="3" fillId="0" borderId="0" xfId="0" applyNumberFormat="1" applyFont="1" applyAlignment="1">
      <alignment horizontal="center" vertical="center" wrapText="1"/>
    </xf>
    <xf numFmtId="164" fontId="3" fillId="0" borderId="0" xfId="0" applyNumberFormat="1" applyFont="1" applyAlignment="1">
      <alignment horizontal="center" vertical="center" wrapText="1"/>
    </xf>
    <xf numFmtId="0" fontId="0" fillId="0" borderId="13" xfId="0" applyBorder="1" applyAlignment="1">
      <alignment horizontal="center" vertical="center"/>
    </xf>
    <xf numFmtId="0" fontId="0" fillId="0" borderId="13" xfId="0" applyBorder="1" applyAlignment="1">
      <alignment horizontal="center" vertical="center" wrapText="1"/>
    </xf>
    <xf numFmtId="165" fontId="0" fillId="0" borderId="13" xfId="0" applyNumberFormat="1" applyBorder="1" applyAlignment="1">
      <alignment horizontal="center" vertical="center" wrapText="1"/>
    </xf>
    <xf numFmtId="164" fontId="0" fillId="0" borderId="13" xfId="0" applyNumberFormat="1" applyBorder="1" applyAlignment="1">
      <alignment horizontal="center" vertical="center" wrapText="1"/>
    </xf>
    <xf numFmtId="0" fontId="2" fillId="0" borderId="13" xfId="0" applyFont="1" applyBorder="1" applyAlignment="1">
      <alignment horizontal="left" vertical="center" wrapText="1"/>
    </xf>
    <xf numFmtId="0" fontId="25" fillId="0" borderId="13" xfId="0" applyFont="1" applyBorder="1" applyAlignment="1">
      <alignment horizontal="left" vertical="center"/>
    </xf>
    <xf numFmtId="0" fontId="25" fillId="0" borderId="13" xfId="0" applyFont="1" applyBorder="1" applyAlignment="1">
      <alignment horizontal="left" vertical="center" wrapText="1"/>
    </xf>
    <xf numFmtId="0" fontId="23" fillId="0" borderId="13" xfId="0" applyFont="1" applyBorder="1" applyAlignment="1">
      <alignment horizontal="center" vertical="center" wrapText="1"/>
    </xf>
    <xf numFmtId="0" fontId="23" fillId="0" borderId="13" xfId="0" applyFont="1" applyBorder="1" applyAlignment="1">
      <alignment horizontal="center" vertical="center"/>
    </xf>
    <xf numFmtId="164" fontId="24" fillId="0" borderId="13" xfId="0" applyNumberFormat="1" applyFont="1" applyBorder="1" applyAlignment="1">
      <alignment horizontal="right" vertical="center" wrapText="1"/>
    </xf>
    <xf numFmtId="0" fontId="2" fillId="0" borderId="13" xfId="0" applyFont="1" applyBorder="1" applyAlignment="1">
      <alignment vertical="center" wrapText="1"/>
    </xf>
    <xf numFmtId="0" fontId="2" fillId="0" borderId="13" xfId="0" applyFont="1" applyBorder="1" applyAlignment="1">
      <alignment horizontal="center" vertical="center" wrapText="1"/>
    </xf>
    <xf numFmtId="0" fontId="24" fillId="0" borderId="13" xfId="0" applyFont="1" applyBorder="1" applyAlignment="1">
      <alignment horizontal="right" vertical="center" wrapText="1"/>
    </xf>
    <xf numFmtId="0" fontId="0" fillId="0" borderId="13" xfId="0" applyBorder="1" applyAlignment="1">
      <alignment horizontal="left" vertical="center" wrapText="1"/>
    </xf>
    <xf numFmtId="0" fontId="2" fillId="0" borderId="14" xfId="0" applyFont="1" applyBorder="1" applyAlignment="1">
      <alignment horizontal="left" vertical="center" wrapText="1"/>
    </xf>
    <xf numFmtId="0" fontId="2" fillId="0" borderId="14" xfId="0" applyFont="1" applyBorder="1" applyAlignment="1">
      <alignment horizontal="center" vertical="center" wrapText="1"/>
    </xf>
    <xf numFmtId="0" fontId="13" fillId="0" borderId="0" xfId="0" applyFont="1" applyAlignment="1">
      <alignment horizontal="center" vertical="center" wrapText="1"/>
    </xf>
    <xf numFmtId="0" fontId="23" fillId="0" borderId="13" xfId="0" applyFont="1" applyBorder="1" applyAlignment="1">
      <alignment horizontal="left" vertical="center" wrapText="1"/>
    </xf>
    <xf numFmtId="165" fontId="23" fillId="0" borderId="13" xfId="0" applyNumberFormat="1" applyFont="1" applyBorder="1" applyAlignment="1">
      <alignment horizontal="center" vertical="center" wrapText="1"/>
    </xf>
    <xf numFmtId="0" fontId="0" fillId="0" borderId="19" xfId="0" applyBorder="1" applyAlignment="1">
      <alignment horizontal="center" vertical="center"/>
    </xf>
    <xf numFmtId="0" fontId="0" fillId="0" borderId="19" xfId="0" applyBorder="1" applyAlignment="1">
      <alignment horizontal="center" vertical="center" wrapText="1"/>
    </xf>
    <xf numFmtId="0" fontId="26" fillId="0" borderId="13" xfId="0" applyFont="1" applyBorder="1" applyAlignment="1">
      <alignment horizontal="center" vertical="center" wrapText="1"/>
    </xf>
    <xf numFmtId="0" fontId="23" fillId="2" borderId="13" xfId="0" applyFont="1" applyFill="1" applyBorder="1" applyAlignment="1">
      <alignment horizontal="left" vertical="center" wrapText="1"/>
    </xf>
    <xf numFmtId="0" fontId="25" fillId="2" borderId="13" xfId="0" applyFont="1" applyFill="1" applyBorder="1" applyAlignment="1">
      <alignment horizontal="left" vertical="center" wrapText="1"/>
    </xf>
    <xf numFmtId="0" fontId="29" fillId="0" borderId="14" xfId="0" applyFont="1" applyBorder="1" applyAlignment="1">
      <alignment horizontal="left" vertical="center" wrapText="1"/>
    </xf>
    <xf numFmtId="0" fontId="3" fillId="0" borderId="14" xfId="0" applyFont="1" applyBorder="1" applyAlignment="1">
      <alignment horizontal="left" vertical="center" wrapText="1"/>
    </xf>
    <xf numFmtId="165" fontId="20" fillId="5" borderId="12" xfId="0" applyNumberFormat="1" applyFont="1" applyFill="1" applyBorder="1" applyAlignment="1">
      <alignment horizontal="center" vertical="center" wrapText="1"/>
    </xf>
    <xf numFmtId="0" fontId="19" fillId="7" borderId="13" xfId="0" applyFont="1" applyFill="1" applyBorder="1" applyAlignment="1">
      <alignment horizontal="center" vertical="center" wrapText="1"/>
    </xf>
    <xf numFmtId="0" fontId="22" fillId="6" borderId="13" xfId="0" applyFont="1" applyFill="1" applyBorder="1" applyAlignment="1">
      <alignment horizontal="center" vertical="center" wrapText="1"/>
    </xf>
    <xf numFmtId="0" fontId="2" fillId="0" borderId="17" xfId="0" applyFont="1" applyBorder="1" applyAlignment="1">
      <alignment vertical="center" wrapText="1"/>
    </xf>
    <xf numFmtId="0" fontId="0" fillId="0" borderId="17" xfId="0" applyBorder="1"/>
    <xf numFmtId="0" fontId="0" fillId="0" borderId="17" xfId="0" applyBorder="1" applyAlignment="1">
      <alignment horizontal="center" vertical="center"/>
    </xf>
    <xf numFmtId="0" fontId="0" fillId="0" borderId="17" xfId="0" applyBorder="1" applyAlignment="1">
      <alignment horizontal="center" vertical="center" wrapText="1"/>
    </xf>
    <xf numFmtId="0" fontId="19" fillId="7" borderId="9" xfId="0" applyFont="1" applyFill="1" applyBorder="1" applyAlignment="1">
      <alignment horizontal="center" vertical="center" wrapText="1"/>
    </xf>
    <xf numFmtId="0" fontId="18" fillId="7" borderId="9" xfId="0" applyFont="1" applyFill="1" applyBorder="1" applyAlignment="1">
      <alignment horizontal="center" vertical="center" wrapText="1"/>
    </xf>
    <xf numFmtId="0" fontId="18" fillId="7" borderId="13" xfId="0" applyFont="1" applyFill="1" applyBorder="1" applyAlignment="1">
      <alignment horizontal="center" vertical="center" wrapText="1"/>
    </xf>
    <xf numFmtId="0" fontId="14" fillId="3" borderId="18" xfId="0" applyFont="1" applyFill="1" applyBorder="1" applyAlignment="1">
      <alignment horizontal="center" vertical="center"/>
    </xf>
    <xf numFmtId="0" fontId="14" fillId="3" borderId="19" xfId="0" applyFont="1" applyFill="1" applyBorder="1" applyAlignment="1">
      <alignment horizontal="center" vertical="center"/>
    </xf>
    <xf numFmtId="0" fontId="26" fillId="0" borderId="19" xfId="0" applyFont="1" applyBorder="1" applyAlignment="1">
      <alignment horizontal="center" vertical="center" wrapText="1"/>
    </xf>
    <xf numFmtId="0" fontId="25" fillId="0" borderId="19" xfId="0" applyFont="1" applyBorder="1" applyAlignment="1">
      <alignment horizontal="left" vertical="center" wrapText="1"/>
    </xf>
    <xf numFmtId="0" fontId="23" fillId="0" borderId="19" xfId="0" applyFont="1" applyBorder="1" applyAlignment="1">
      <alignment horizontal="center" vertical="center"/>
    </xf>
    <xf numFmtId="0" fontId="23" fillId="0" borderId="19" xfId="0" applyFont="1" applyBorder="1" applyAlignment="1">
      <alignment horizontal="left" vertical="center" wrapText="1"/>
    </xf>
    <xf numFmtId="165" fontId="23" fillId="0" borderId="19" xfId="0" applyNumberFormat="1" applyFont="1" applyBorder="1" applyAlignment="1">
      <alignment horizontal="center" vertical="center" wrapText="1"/>
    </xf>
    <xf numFmtId="164" fontId="24" fillId="0" borderId="19" xfId="0" applyNumberFormat="1" applyFont="1" applyBorder="1" applyAlignment="1">
      <alignment horizontal="right" vertical="center" wrapText="1"/>
    </xf>
    <xf numFmtId="0" fontId="2" fillId="3" borderId="0" xfId="0" applyFont="1" applyFill="1" applyAlignment="1">
      <alignment horizontal="center" vertical="center" wrapText="1"/>
    </xf>
    <xf numFmtId="165" fontId="20" fillId="5" borderId="24" xfId="0" applyNumberFormat="1" applyFont="1" applyFill="1" applyBorder="1" applyAlignment="1">
      <alignment horizontal="center" vertical="center" wrapText="1"/>
    </xf>
    <xf numFmtId="164" fontId="20" fillId="5" borderId="25" xfId="0" applyNumberFormat="1" applyFont="1" applyFill="1" applyBorder="1" applyAlignment="1">
      <alignment horizontal="center" vertical="center" wrapText="1"/>
    </xf>
    <xf numFmtId="0" fontId="19" fillId="7" borderId="22" xfId="0" applyFont="1" applyFill="1" applyBorder="1" applyAlignment="1">
      <alignment horizontal="center" vertical="center" wrapText="1"/>
    </xf>
    <xf numFmtId="0" fontId="18" fillId="7" borderId="22" xfId="0" applyFont="1" applyFill="1" applyBorder="1" applyAlignment="1">
      <alignment horizontal="center" vertical="center" wrapText="1"/>
    </xf>
    <xf numFmtId="164" fontId="33" fillId="5" borderId="20" xfId="0" applyNumberFormat="1" applyFont="1" applyFill="1" applyBorder="1" applyAlignment="1">
      <alignment horizontal="center" vertical="center"/>
    </xf>
    <xf numFmtId="0" fontId="14" fillId="3" borderId="13" xfId="0" applyFont="1" applyFill="1" applyBorder="1" applyAlignment="1">
      <alignment horizontal="center" vertical="center"/>
    </xf>
    <xf numFmtId="0" fontId="16" fillId="0" borderId="13" xfId="0" applyFont="1" applyBorder="1" applyAlignment="1">
      <alignment horizontal="left" vertical="center" wrapText="1"/>
    </xf>
    <xf numFmtId="0" fontId="15" fillId="0" borderId="13" xfId="0" applyFont="1" applyBorder="1" applyAlignment="1">
      <alignment horizontal="left" vertical="center" wrapText="1"/>
    </xf>
    <xf numFmtId="164" fontId="32" fillId="5" borderId="13" xfId="0" applyNumberFormat="1" applyFont="1" applyFill="1" applyBorder="1" applyAlignment="1">
      <alignment horizontal="center" vertical="center" wrapText="1"/>
    </xf>
    <xf numFmtId="0" fontId="2" fillId="0" borderId="27" xfId="0" applyFont="1" applyBorder="1" applyAlignment="1">
      <alignment vertical="center" wrapText="1"/>
    </xf>
    <xf numFmtId="0" fontId="22" fillId="6" borderId="27" xfId="0" applyFont="1" applyFill="1" applyBorder="1" applyAlignment="1">
      <alignment horizontal="center" vertical="center" wrapText="1"/>
    </xf>
    <xf numFmtId="0" fontId="29" fillId="0" borderId="18" xfId="0" applyFont="1" applyBorder="1" applyAlignment="1">
      <alignment horizontal="left" vertical="center" wrapText="1"/>
    </xf>
    <xf numFmtId="0" fontId="31" fillId="3" borderId="14" xfId="0" applyFont="1" applyFill="1" applyBorder="1" applyAlignment="1">
      <alignment horizontal="left" vertical="center"/>
    </xf>
    <xf numFmtId="165" fontId="32" fillId="5" borderId="14" xfId="0" applyNumberFormat="1" applyFont="1" applyFill="1" applyBorder="1" applyAlignment="1">
      <alignment horizontal="center" vertical="center" wrapText="1"/>
    </xf>
    <xf numFmtId="0" fontId="2" fillId="0" borderId="31" xfId="0" applyFont="1" applyBorder="1" applyAlignment="1">
      <alignment horizontal="center" vertical="center" wrapText="1"/>
    </xf>
    <xf numFmtId="0" fontId="2" fillId="0" borderId="23" xfId="0" applyFont="1" applyBorder="1" applyAlignment="1">
      <alignment horizontal="center" vertical="center" wrapText="1"/>
    </xf>
    <xf numFmtId="0" fontId="0" fillId="0" borderId="23" xfId="0" applyBorder="1" applyAlignment="1">
      <alignment horizontal="center" vertical="center" wrapText="1"/>
    </xf>
    <xf numFmtId="0" fontId="0" fillId="0" borderId="23" xfId="0" applyBorder="1" applyAlignment="1">
      <alignment horizontal="center" vertical="center"/>
    </xf>
    <xf numFmtId="0" fontId="34" fillId="0" borderId="20" xfId="0" applyFont="1" applyBorder="1" applyAlignment="1">
      <alignment horizontal="right" vertical="center"/>
    </xf>
    <xf numFmtId="164" fontId="13" fillId="0" borderId="13" xfId="0" applyNumberFormat="1" applyFont="1" applyBorder="1" applyAlignment="1">
      <alignment horizontal="right" vertical="center" wrapText="1"/>
    </xf>
    <xf numFmtId="3" fontId="2" fillId="3" borderId="17" xfId="0" applyNumberFormat="1" applyFont="1" applyFill="1" applyBorder="1" applyAlignment="1">
      <alignment horizontal="center" vertical="center" wrapText="1"/>
    </xf>
    <xf numFmtId="0" fontId="2" fillId="3" borderId="17" xfId="0" applyFont="1" applyFill="1" applyBorder="1" applyAlignment="1">
      <alignment horizontal="center" vertical="center" wrapText="1"/>
    </xf>
    <xf numFmtId="0" fontId="35" fillId="3" borderId="17" xfId="0" applyFont="1" applyFill="1" applyBorder="1" applyAlignment="1">
      <alignment horizontal="center" vertical="center" wrapText="1"/>
    </xf>
    <xf numFmtId="0" fontId="23" fillId="0" borderId="13" xfId="0" applyFont="1" applyBorder="1"/>
    <xf numFmtId="0" fontId="21" fillId="0" borderId="0" xfId="0" applyFont="1" applyAlignment="1">
      <alignment horizontal="center" vertical="center" wrapText="1"/>
    </xf>
    <xf numFmtId="0" fontId="36" fillId="5" borderId="15" xfId="0" applyFont="1" applyFill="1" applyBorder="1" applyAlignment="1">
      <alignment horizontal="center" vertical="center" wrapText="1"/>
    </xf>
    <xf numFmtId="0" fontId="36" fillId="5" borderId="16" xfId="0" applyFont="1" applyFill="1" applyBorder="1" applyAlignment="1">
      <alignment horizontal="center" vertical="center" wrapText="1"/>
    </xf>
    <xf numFmtId="3" fontId="27" fillId="0" borderId="17" xfId="0" applyNumberFormat="1" applyFont="1" applyBorder="1" applyAlignment="1">
      <alignment horizontal="center" vertical="center" wrapText="1"/>
    </xf>
    <xf numFmtId="0" fontId="27" fillId="0" borderId="17" xfId="0" applyFont="1" applyBorder="1" applyAlignment="1">
      <alignment horizontal="center" vertical="center" wrapText="1"/>
    </xf>
    <xf numFmtId="0" fontId="27" fillId="2" borderId="0" xfId="0" applyFont="1" applyFill="1"/>
    <xf numFmtId="164" fontId="20" fillId="5" borderId="35" xfId="0" applyNumberFormat="1" applyFont="1" applyFill="1" applyBorder="1" applyAlignment="1">
      <alignment horizontal="center" vertical="center" wrapText="1"/>
    </xf>
    <xf numFmtId="165" fontId="0" fillId="0" borderId="33" xfId="0" applyNumberFormat="1" applyBorder="1" applyAlignment="1">
      <alignment horizontal="center" vertical="center" wrapText="1"/>
    </xf>
    <xf numFmtId="165" fontId="0" fillId="0" borderId="34" xfId="0" applyNumberFormat="1" applyBorder="1" applyAlignment="1">
      <alignment horizontal="center" vertical="center" wrapText="1"/>
    </xf>
    <xf numFmtId="0" fontId="18" fillId="7" borderId="23" xfId="0" applyFont="1" applyFill="1" applyBorder="1" applyAlignment="1">
      <alignment horizontal="center" vertical="center" wrapText="1"/>
    </xf>
    <xf numFmtId="0" fontId="40" fillId="0" borderId="13" xfId="0" applyFont="1" applyBorder="1" applyAlignment="1">
      <alignment horizontal="center" vertical="center" wrapText="1"/>
    </xf>
    <xf numFmtId="0" fontId="23" fillId="0" borderId="34" xfId="0" applyFont="1" applyBorder="1" applyAlignment="1">
      <alignment horizontal="center" vertical="center" wrapText="1"/>
    </xf>
    <xf numFmtId="0" fontId="42" fillId="0" borderId="23" xfId="0" applyFont="1" applyBorder="1" applyAlignment="1">
      <alignment horizontal="center" vertical="center"/>
    </xf>
    <xf numFmtId="0" fontId="42" fillId="2" borderId="8" xfId="0" applyFont="1" applyFill="1" applyBorder="1" applyAlignment="1">
      <alignment horizontal="center" vertical="center" wrapText="1"/>
    </xf>
    <xf numFmtId="0" fontId="2" fillId="0" borderId="0" xfId="0" applyFont="1" applyAlignment="1">
      <alignment horizontal="left" vertical="center" wrapText="1"/>
    </xf>
    <xf numFmtId="0" fontId="25" fillId="0" borderId="0" xfId="0" applyFont="1" applyAlignment="1">
      <alignment horizontal="left" vertical="center" wrapText="1"/>
    </xf>
    <xf numFmtId="0" fontId="23" fillId="0" borderId="0" xfId="0" applyFont="1" applyAlignment="1">
      <alignment horizontal="center" vertical="center" wrapText="1"/>
    </xf>
    <xf numFmtId="0" fontId="42" fillId="2" borderId="10" xfId="0" applyFont="1" applyFill="1" applyBorder="1" applyAlignment="1">
      <alignment horizontal="center" vertical="center" wrapText="1"/>
    </xf>
    <xf numFmtId="0" fontId="0" fillId="0" borderId="31" xfId="0" applyBorder="1" applyAlignment="1">
      <alignment horizontal="center" vertical="center" wrapText="1"/>
    </xf>
    <xf numFmtId="0" fontId="0" fillId="2" borderId="8" xfId="0" applyFill="1" applyBorder="1" applyAlignment="1">
      <alignment horizontal="center" vertical="center"/>
    </xf>
    <xf numFmtId="0" fontId="1" fillId="2" borderId="0" xfId="0" applyFont="1" applyFill="1"/>
    <xf numFmtId="0" fontId="1" fillId="3" borderId="17" xfId="0" applyFont="1" applyFill="1" applyBorder="1" applyAlignment="1">
      <alignment horizontal="center" vertical="center" wrapText="1"/>
    </xf>
    <xf numFmtId="3" fontId="1"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0" xfId="0" applyFont="1" applyAlignment="1">
      <alignment horizontal="center" vertical="center" wrapText="1"/>
    </xf>
    <xf numFmtId="0" fontId="1" fillId="2" borderId="0" xfId="0" applyFont="1" applyFill="1" applyAlignment="1">
      <alignment horizontal="left" vertical="center" wrapText="1"/>
    </xf>
    <xf numFmtId="0" fontId="4" fillId="2" borderId="0" xfId="0" applyFont="1" applyFill="1" applyAlignment="1">
      <alignment horizontal="left" vertical="top" wrapText="1"/>
    </xf>
    <xf numFmtId="0" fontId="29" fillId="0" borderId="36" xfId="0" applyFont="1" applyBorder="1" applyAlignment="1">
      <alignment horizontal="center" vertical="center" wrapText="1"/>
    </xf>
    <xf numFmtId="0" fontId="29" fillId="0" borderId="19" xfId="0" applyFont="1" applyBorder="1" applyAlignment="1">
      <alignment horizontal="center" vertical="center" wrapText="1"/>
    </xf>
    <xf numFmtId="0" fontId="20" fillId="4" borderId="11" xfId="0" applyFont="1" applyFill="1" applyBorder="1" applyAlignment="1">
      <alignment horizontal="center" vertical="center" wrapText="1"/>
    </xf>
    <xf numFmtId="0" fontId="2" fillId="0" borderId="0" xfId="0" applyFont="1" applyAlignment="1">
      <alignment horizontal="center" vertical="center" wrapText="1"/>
    </xf>
    <xf numFmtId="0" fontId="12" fillId="0" borderId="0" xfId="0" applyFont="1" applyAlignment="1">
      <alignment horizontal="center" vertical="center" wrapText="1"/>
    </xf>
    <xf numFmtId="0" fontId="20" fillId="4" borderId="10" xfId="0" applyFont="1" applyFill="1" applyBorder="1" applyAlignment="1">
      <alignment horizontal="center" vertical="center" wrapText="1"/>
    </xf>
    <xf numFmtId="0" fontId="20" fillId="4" borderId="8" xfId="0" applyFont="1" applyFill="1" applyBorder="1" applyAlignment="1">
      <alignment horizontal="center" vertical="center" wrapText="1"/>
    </xf>
    <xf numFmtId="0" fontId="20" fillId="4" borderId="20" xfId="0" applyFont="1" applyFill="1" applyBorder="1" applyAlignment="1">
      <alignment horizontal="center" vertical="center" wrapText="1"/>
    </xf>
    <xf numFmtId="0" fontId="20" fillId="4" borderId="17" xfId="0" applyFont="1" applyFill="1" applyBorder="1" applyAlignment="1">
      <alignment horizontal="center" vertical="center" wrapText="1"/>
    </xf>
    <xf numFmtId="0" fontId="20" fillId="4" borderId="28" xfId="0" applyFont="1" applyFill="1" applyBorder="1" applyAlignment="1">
      <alignment horizontal="center" vertical="center" wrapText="1"/>
    </xf>
    <xf numFmtId="0" fontId="20" fillId="4" borderId="27" xfId="0" applyFont="1" applyFill="1" applyBorder="1" applyAlignment="1">
      <alignment horizontal="center" vertical="center" wrapText="1"/>
    </xf>
    <xf numFmtId="0" fontId="20" fillId="4" borderId="26" xfId="0" applyFont="1" applyFill="1" applyBorder="1" applyAlignment="1">
      <alignment horizontal="center" vertical="center" wrapText="1"/>
    </xf>
    <xf numFmtId="0" fontId="18" fillId="4" borderId="0" xfId="0" applyFont="1" applyFill="1" applyAlignment="1">
      <alignment horizontal="center" vertical="center" wrapText="1"/>
    </xf>
    <xf numFmtId="0" fontId="2" fillId="4" borderId="0" xfId="0" applyFont="1" applyFill="1" applyAlignment="1">
      <alignment horizontal="center" vertical="center" wrapText="1"/>
    </xf>
    <xf numFmtId="0" fontId="20" fillId="4" borderId="21" xfId="0" applyFont="1" applyFill="1" applyBorder="1" applyAlignment="1">
      <alignment horizontal="center" vertical="center" wrapText="1"/>
    </xf>
    <xf numFmtId="0" fontId="20" fillId="4" borderId="7" xfId="0" applyFont="1" applyFill="1" applyBorder="1" applyAlignment="1">
      <alignment horizontal="center" vertical="center" wrapText="1"/>
    </xf>
    <xf numFmtId="0" fontId="20" fillId="4" borderId="29" xfId="0" applyFont="1" applyFill="1" applyBorder="1" applyAlignment="1">
      <alignment horizontal="center" vertical="center" wrapText="1"/>
    </xf>
    <xf numFmtId="0" fontId="20" fillId="4" borderId="9" xfId="0" applyFont="1" applyFill="1" applyBorder="1" applyAlignment="1">
      <alignment horizontal="center" vertical="center" wrapText="1"/>
    </xf>
    <xf numFmtId="0" fontId="3" fillId="0" borderId="23"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19" xfId="0" applyFont="1" applyBorder="1" applyAlignment="1">
      <alignment horizontal="center" vertical="center" wrapText="1"/>
    </xf>
    <xf numFmtId="0" fontId="0" fillId="0" borderId="32" xfId="0" applyBorder="1" applyAlignment="1">
      <alignment horizontal="center"/>
    </xf>
    <xf numFmtId="0" fontId="0" fillId="0" borderId="0" xfId="0" applyAlignment="1">
      <alignment horizontal="center"/>
    </xf>
    <xf numFmtId="0" fontId="37" fillId="0" borderId="23" xfId="0" applyFont="1" applyBorder="1" applyAlignment="1">
      <alignment horizontal="center" vertical="center" wrapText="1"/>
    </xf>
    <xf numFmtId="0" fontId="37" fillId="0" borderId="36" xfId="0" applyFont="1" applyBorder="1" applyAlignment="1">
      <alignment horizontal="center" vertical="center" wrapText="1"/>
    </xf>
    <xf numFmtId="0" fontId="37" fillId="0" borderId="19" xfId="0" applyFont="1" applyBorder="1" applyAlignment="1">
      <alignment horizontal="center" vertical="center" wrapText="1"/>
    </xf>
    <xf numFmtId="0" fontId="20" fillId="4" borderId="30" xfId="0" applyFont="1" applyFill="1" applyBorder="1" applyAlignment="1">
      <alignment horizontal="center" vertical="center" wrapText="1"/>
    </xf>
    <xf numFmtId="0" fontId="20" fillId="4" borderId="22" xfId="0" applyFont="1" applyFill="1" applyBorder="1" applyAlignment="1">
      <alignment horizontal="center" vertical="center" wrapText="1"/>
    </xf>
    <xf numFmtId="0" fontId="20" fillId="4" borderId="37" xfId="0" applyFont="1" applyFill="1" applyBorder="1" applyAlignment="1">
      <alignment horizontal="center" vertical="center" wrapText="1"/>
    </xf>
    <xf numFmtId="0" fontId="20" fillId="4" borderId="13" xfId="0" applyFont="1" applyFill="1" applyBorder="1" applyAlignment="1">
      <alignment horizontal="center" vertical="center" wrapText="1"/>
    </xf>
    <xf numFmtId="0" fontId="30" fillId="0" borderId="0" xfId="0" applyFont="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20" fillId="4" borderId="13" xfId="0" applyFont="1" applyFill="1" applyBorder="1" applyAlignment="1">
      <alignment horizontal="center" vertical="center"/>
    </xf>
    <xf numFmtId="0" fontId="20" fillId="4" borderId="23" xfId="0" applyFont="1" applyFill="1" applyBorder="1" applyAlignment="1">
      <alignment horizontal="center" vertical="center" wrapText="1"/>
    </xf>
    <xf numFmtId="0" fontId="20" fillId="4" borderId="19"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488CFF"/>
      <color rgb="FF4A91FF"/>
      <color rgb="FFFFFF93"/>
      <color rgb="FF00F76E"/>
      <color rgb="FFFFA3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199361</xdr:colOff>
      <xdr:row>0</xdr:row>
      <xdr:rowOff>51683</xdr:rowOff>
    </xdr:from>
    <xdr:to>
      <xdr:col>6</xdr:col>
      <xdr:colOff>44893</xdr:colOff>
      <xdr:row>4</xdr:row>
      <xdr:rowOff>89281</xdr:rowOff>
    </xdr:to>
    <xdr:pic>
      <xdr:nvPicPr>
        <xdr:cNvPr id="5" name="Picture 2">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1850361" y="51683"/>
          <a:ext cx="1369532" cy="774198"/>
        </a:xfrm>
        <a:prstGeom prst="rect">
          <a:avLst/>
        </a:prstGeom>
      </xdr:spPr>
    </xdr:pic>
    <xdr:clientData/>
  </xdr:twoCellAnchor>
  <xdr:twoCellAnchor editAs="oneCell">
    <xdr:from>
      <xdr:col>4</xdr:col>
      <xdr:colOff>199361</xdr:colOff>
      <xdr:row>0</xdr:row>
      <xdr:rowOff>51683</xdr:rowOff>
    </xdr:from>
    <xdr:to>
      <xdr:col>6</xdr:col>
      <xdr:colOff>44893</xdr:colOff>
      <xdr:row>4</xdr:row>
      <xdr:rowOff>89281</xdr:rowOff>
    </xdr:to>
    <xdr:pic>
      <xdr:nvPicPr>
        <xdr:cNvPr id="4" name="Picture 2">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3247361" y="51683"/>
          <a:ext cx="1369532" cy="7741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807357</xdr:colOff>
      <xdr:row>5</xdr:row>
      <xdr:rowOff>191275</xdr:rowOff>
    </xdr:from>
    <xdr:ext cx="1850671" cy="269369"/>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5506357" y="1706204"/>
          <a:ext cx="1850671" cy="269369"/>
        </a:xfrm>
        <a:prstGeom prst="rect">
          <a:avLst/>
        </a:prstGeom>
        <a:solidFill>
          <a:srgbClr val="FFFF93"/>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rtl="0"/>
          <a:r>
            <a:rPr lang="vi-vn" sz="1200" b="1"/>
            <a:t>NGÂN SÁCH ĐỀ NGHỊ</a:t>
          </a:r>
        </a:p>
      </xdr:txBody>
    </xdr:sp>
    <xdr:clientData/>
  </xdr:oneCellAnchor>
  <xdr:oneCellAnchor>
    <xdr:from>
      <xdr:col>2</xdr:col>
      <xdr:colOff>1052286</xdr:colOff>
      <xdr:row>8</xdr:row>
      <xdr:rowOff>72346</xdr:rowOff>
    </xdr:from>
    <xdr:ext cx="3120571" cy="280205"/>
    <xdr:sp macro="" textlink="">
      <xdr:nvSpPr>
        <xdr:cNvPr id="3" name="TextBox 2">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100-000002000000}"/>
            </a:ext>
          </a:extLst>
        </xdr:cNvPr>
        <xdr:cNvSpPr txBox="1"/>
      </xdr:nvSpPr>
      <xdr:spPr>
        <a:xfrm>
          <a:off x="4445000" y="2358346"/>
          <a:ext cx="3120571" cy="280205"/>
        </a:xfrm>
        <a:prstGeom prst="rect">
          <a:avLst/>
        </a:prstGeom>
        <a:solidFill>
          <a:srgbClr val="FFFF93"/>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rtl="0"/>
          <a:r>
            <a:rPr lang="vi-vn" sz="1200" b="1"/>
            <a:t>THỜI HẠN ĐƯỢC </a:t>
          </a:r>
          <a:r>
            <a:rPr lang="vi-vn" sz="1200" b="1" baseline="0"/>
            <a:t>NGÂN SÁCH TÀI TRỢ </a:t>
          </a:r>
          <a:endParaRPr lang="fr-FR" sz="1200" b="1"/>
        </a:p>
      </xdr:txBody>
    </xdr:sp>
    <xdr:clientData/>
  </xdr:oneCellAnchor>
  <xdr:oneCellAnchor>
    <xdr:from>
      <xdr:col>6</xdr:col>
      <xdr:colOff>537793</xdr:colOff>
      <xdr:row>6</xdr:row>
      <xdr:rowOff>61108</xdr:rowOff>
    </xdr:from>
    <xdr:ext cx="2441759" cy="280205"/>
    <xdr:sp macro="" textlink="">
      <xdr:nvSpPr>
        <xdr:cNvPr id="4" name="TextBox 3">
          <a:extLst>
            <a:ext uri="{FF2B5EF4-FFF2-40B4-BE49-F238E27FC236}">
              <a16:creationId xmlns:a16="http://schemas.microsoft.com/office/drawing/2014/main" id="{00000000-0008-0000-0100-000004000000}"/>
            </a:ext>
            <a:ext uri="{147F2762-F138-4A5C-976F-8EAC2B608ADB}">
              <a16:predDERef xmlns:a16="http://schemas.microsoft.com/office/drawing/2014/main" pred="{00000000-0008-0000-0100-000003000000}"/>
            </a:ext>
          </a:extLst>
        </xdr:cNvPr>
        <xdr:cNvSpPr txBox="1"/>
      </xdr:nvSpPr>
      <xdr:spPr>
        <a:xfrm>
          <a:off x="11948743" y="1766083"/>
          <a:ext cx="2441759" cy="280205"/>
        </a:xfrm>
        <a:prstGeom prst="rect">
          <a:avLst/>
        </a:prstGeom>
        <a:solidFill>
          <a:srgbClr val="FFFF93"/>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rtl="0"/>
          <a:r>
            <a:rPr lang="vi-vn" sz="1200" b="1" baseline="0"/>
            <a:t>SỐ BỆNH NHÂN ĐƯỢC HỖ TRỢ</a:t>
          </a:r>
          <a:endParaRPr lang="fr-FR" sz="1200" b="1"/>
        </a:p>
      </xdr:txBody>
    </xdr:sp>
    <xdr:clientData/>
  </xdr:oneCellAnchor>
  <xdr:oneCellAnchor>
    <xdr:from>
      <xdr:col>6</xdr:col>
      <xdr:colOff>1636769</xdr:colOff>
      <xdr:row>8</xdr:row>
      <xdr:rowOff>87620</xdr:rowOff>
    </xdr:from>
    <xdr:ext cx="1321387" cy="280205"/>
    <xdr:sp macro="" textlink="">
      <xdr:nvSpPr>
        <xdr:cNvPr id="5" name="TextBox 4">
          <a:extLst>
            <a:ext uri="{FF2B5EF4-FFF2-40B4-BE49-F238E27FC236}">
              <a16:creationId xmlns:a16="http://schemas.microsoft.com/office/drawing/2014/main" id="{00000000-0008-0000-0100-000005000000}"/>
            </a:ext>
            <a:ext uri="{147F2762-F138-4A5C-976F-8EAC2B608ADB}">
              <a16:predDERef xmlns:a16="http://schemas.microsoft.com/office/drawing/2014/main" pred="{00000000-0008-0000-0100-000004000000}"/>
            </a:ext>
          </a:extLst>
        </xdr:cNvPr>
        <xdr:cNvSpPr txBox="1"/>
      </xdr:nvSpPr>
      <xdr:spPr>
        <a:xfrm>
          <a:off x="13047719" y="2364095"/>
          <a:ext cx="1321387" cy="280205"/>
        </a:xfrm>
        <a:prstGeom prst="rect">
          <a:avLst/>
        </a:prstGeom>
        <a:solidFill>
          <a:srgbClr val="FFFF93"/>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rtl="0"/>
          <a:r>
            <a:rPr lang="vi-vn" sz="1200" b="1"/>
            <a:t>LOẠI NỘI TỆ</a:t>
          </a:r>
        </a:p>
      </xdr:txBody>
    </xdr:sp>
    <xdr:clientData/>
  </xdr:oneCellAnchor>
  <xdr:oneCellAnchor>
    <xdr:from>
      <xdr:col>3</xdr:col>
      <xdr:colOff>1354032</xdr:colOff>
      <xdr:row>4</xdr:row>
      <xdr:rowOff>9694</xdr:rowOff>
    </xdr:from>
    <xdr:ext cx="1224694" cy="280205"/>
    <xdr:sp macro="" textlink="">
      <xdr:nvSpPr>
        <xdr:cNvPr id="6" name="TextBox 5">
          <a:extLst>
            <a:ext uri="{FF2B5EF4-FFF2-40B4-BE49-F238E27FC236}">
              <a16:creationId xmlns:a16="http://schemas.microsoft.com/office/drawing/2014/main" id="{00000000-0008-0000-0100-000006000000}"/>
            </a:ext>
            <a:ext uri="{147F2762-F138-4A5C-976F-8EAC2B608ADB}">
              <a16:predDERef xmlns:a16="http://schemas.microsoft.com/office/drawing/2014/main" pred="{00000000-0008-0000-0100-000005000000}"/>
            </a:ext>
          </a:extLst>
        </xdr:cNvPr>
        <xdr:cNvSpPr txBox="1"/>
      </xdr:nvSpPr>
      <xdr:spPr>
        <a:xfrm>
          <a:off x="5830782" y="1200319"/>
          <a:ext cx="1224694" cy="280205"/>
        </a:xfrm>
        <a:prstGeom prst="rect">
          <a:avLst/>
        </a:prstGeom>
        <a:solidFill>
          <a:srgbClr val="FFFF93"/>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rtl="0"/>
          <a:r>
            <a:rPr lang="vi-vn" sz="1200" b="1"/>
            <a:t>TÊN </a:t>
          </a:r>
          <a:r>
            <a:rPr lang="vi-vn" sz="1200" b="1" baseline="0"/>
            <a:t>ĐỐI TÁC</a:t>
          </a:r>
          <a:endParaRPr lang="fr-FR" sz="1200" b="1"/>
        </a:p>
      </xdr:txBody>
    </xdr:sp>
    <xdr:clientData/>
  </xdr:oneCellAnchor>
  <xdr:twoCellAnchor editAs="oneCell">
    <xdr:from>
      <xdr:col>1</xdr:col>
      <xdr:colOff>477336</xdr:colOff>
      <xdr:row>1</xdr:row>
      <xdr:rowOff>0</xdr:rowOff>
    </xdr:from>
    <xdr:to>
      <xdr:col>1</xdr:col>
      <xdr:colOff>2709339</xdr:colOff>
      <xdr:row>4</xdr:row>
      <xdr:rowOff>3533</xdr:rowOff>
    </xdr:to>
    <xdr:pic>
      <xdr:nvPicPr>
        <xdr:cNvPr id="16" name="Picture 2">
          <a:extLst>
            <a:ext uri="{FF2B5EF4-FFF2-40B4-BE49-F238E27FC236}">
              <a16:creationId xmlns:a16="http://schemas.microsoft.com/office/drawing/2014/main" id="{00000000-0008-0000-0100-000010000000}"/>
            </a:ext>
          </a:extLst>
        </xdr:cNvPr>
        <xdr:cNvPicPr>
          <a:picLocks noChangeAspect="1"/>
        </xdr:cNvPicPr>
      </xdr:nvPicPr>
      <xdr:blipFill rotWithShape="1">
        <a:blip xmlns:r="http://schemas.openxmlformats.org/officeDocument/2006/relationships" r:embed="rId1"/>
        <a:srcRect t="16747"/>
        <a:stretch/>
      </xdr:blipFill>
      <xdr:spPr>
        <a:xfrm>
          <a:off x="748460" y="199775"/>
          <a:ext cx="2232003" cy="99313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457474</xdr:colOff>
      <xdr:row>7</xdr:row>
      <xdr:rowOff>6657</xdr:rowOff>
    </xdr:from>
    <xdr:ext cx="1895196" cy="269369"/>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696452" y="1788754"/>
          <a:ext cx="1895196" cy="269369"/>
        </a:xfrm>
        <a:prstGeom prst="rect">
          <a:avLst/>
        </a:prstGeom>
        <a:solidFill>
          <a:srgbClr val="FFFF93"/>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rtl="0"/>
          <a:r>
            <a:rPr lang="vi-vn" sz="1200" b="1"/>
            <a:t>NGÂN SÁCH ĐỀ NGHỊ</a:t>
          </a:r>
        </a:p>
      </xdr:txBody>
    </xdr:sp>
    <xdr:clientData/>
  </xdr:oneCellAnchor>
  <xdr:oneCellAnchor>
    <xdr:from>
      <xdr:col>1</xdr:col>
      <xdr:colOff>150217</xdr:colOff>
      <xdr:row>9</xdr:row>
      <xdr:rowOff>6657</xdr:rowOff>
    </xdr:from>
    <xdr:ext cx="2130322" cy="457241"/>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389195" y="2362302"/>
          <a:ext cx="2130322" cy="457241"/>
        </a:xfrm>
        <a:prstGeom prst="rect">
          <a:avLst/>
        </a:prstGeom>
        <a:solidFill>
          <a:srgbClr val="FFFF93"/>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rtl="0"/>
          <a:r>
            <a:rPr lang="vi-vn" sz="1200" b="1"/>
            <a:t>THỜI HẠN ĐƯỢC </a:t>
          </a:r>
          <a:r>
            <a:rPr lang="vi-vn" sz="1200" b="1" baseline="0"/>
            <a:t>NGÂN SÁCH TÀI TRỢ </a:t>
          </a:r>
          <a:endParaRPr lang="fr-FR" sz="1200" b="1"/>
        </a:p>
      </xdr:txBody>
    </xdr:sp>
    <xdr:clientData/>
  </xdr:oneCellAnchor>
  <xdr:oneCellAnchor>
    <xdr:from>
      <xdr:col>4</xdr:col>
      <xdr:colOff>218087</xdr:colOff>
      <xdr:row>7</xdr:row>
      <xdr:rowOff>25873</xdr:rowOff>
    </xdr:from>
    <xdr:ext cx="2441759" cy="280205"/>
    <xdr:sp macro="" textlink="">
      <xdr:nvSpPr>
        <xdr:cNvPr id="4" name="TextBox 3">
          <a:extLst>
            <a:ext uri="{FF2B5EF4-FFF2-40B4-BE49-F238E27FC236}">
              <a16:creationId xmlns:a16="http://schemas.microsoft.com/office/drawing/2014/main" id="{00000000-0008-0000-0200-000004000000}"/>
            </a:ext>
            <a:ext uri="{147F2762-F138-4A5C-976F-8EAC2B608ADB}">
              <a16:predDERef xmlns:a16="http://schemas.microsoft.com/office/drawing/2014/main" pred="{00000000-0008-0000-0200-000003000000}"/>
            </a:ext>
          </a:extLst>
        </xdr:cNvPr>
        <xdr:cNvSpPr txBox="1"/>
      </xdr:nvSpPr>
      <xdr:spPr>
        <a:xfrm>
          <a:off x="6695087" y="1807048"/>
          <a:ext cx="2441759" cy="280205"/>
        </a:xfrm>
        <a:prstGeom prst="rect">
          <a:avLst/>
        </a:prstGeom>
        <a:solidFill>
          <a:srgbClr val="FFFF93"/>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rtl="0"/>
          <a:r>
            <a:rPr lang="vi-vn" sz="1200" b="1" baseline="0"/>
            <a:t>SỐ BỆNH NHÂN ĐƯỢC HỖ TRỢ</a:t>
          </a:r>
          <a:endParaRPr lang="fr-FR" sz="1200" b="1"/>
        </a:p>
      </xdr:txBody>
    </xdr:sp>
    <xdr:clientData/>
  </xdr:oneCellAnchor>
  <xdr:oneCellAnchor>
    <xdr:from>
      <xdr:col>5</xdr:col>
      <xdr:colOff>115248</xdr:colOff>
      <xdr:row>9</xdr:row>
      <xdr:rowOff>14105</xdr:rowOff>
    </xdr:from>
    <xdr:ext cx="1321387" cy="280205"/>
    <xdr:sp macro="" textlink="">
      <xdr:nvSpPr>
        <xdr:cNvPr id="5" name="TextBox 4">
          <a:extLst>
            <a:ext uri="{FF2B5EF4-FFF2-40B4-BE49-F238E27FC236}">
              <a16:creationId xmlns:a16="http://schemas.microsoft.com/office/drawing/2014/main" id="{00000000-0008-0000-0200-000005000000}"/>
            </a:ext>
            <a:ext uri="{147F2762-F138-4A5C-976F-8EAC2B608ADB}">
              <a16:predDERef xmlns:a16="http://schemas.microsoft.com/office/drawing/2014/main" pred="{00000000-0008-0000-0200-000004000000}"/>
            </a:ext>
          </a:extLst>
        </xdr:cNvPr>
        <xdr:cNvSpPr txBox="1"/>
      </xdr:nvSpPr>
      <xdr:spPr>
        <a:xfrm>
          <a:off x="8020998" y="2376305"/>
          <a:ext cx="1321387" cy="280205"/>
        </a:xfrm>
        <a:prstGeom prst="rect">
          <a:avLst/>
        </a:prstGeom>
        <a:solidFill>
          <a:srgbClr val="FFFF93"/>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rtl="0"/>
          <a:r>
            <a:rPr lang="vi-vn" sz="1200" b="1"/>
            <a:t>LOẠI NỘI TỆ</a:t>
          </a:r>
        </a:p>
      </xdr:txBody>
    </xdr:sp>
    <xdr:clientData/>
  </xdr:oneCellAnchor>
  <xdr:oneCellAnchor>
    <xdr:from>
      <xdr:col>2</xdr:col>
      <xdr:colOff>867014</xdr:colOff>
      <xdr:row>3</xdr:row>
      <xdr:rowOff>202194</xdr:rowOff>
    </xdr:from>
    <xdr:ext cx="1224694" cy="280205"/>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3536745" y="1151280"/>
          <a:ext cx="1224694" cy="280205"/>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rtl="0"/>
          <a:r>
            <a:rPr lang="vi-vn" sz="1200" b="1"/>
            <a:t>TÊN </a:t>
          </a:r>
          <a:r>
            <a:rPr lang="vi-vn" sz="1200" b="1" baseline="0"/>
            <a:t>ĐỐI TÁC</a:t>
          </a:r>
          <a:endParaRPr lang="fr-FR" sz="1200" b="1"/>
        </a:p>
      </xdr:txBody>
    </xdr:sp>
    <xdr:clientData/>
  </xdr:oneCellAnchor>
  <xdr:twoCellAnchor editAs="oneCell">
    <xdr:from>
      <xdr:col>0</xdr:col>
      <xdr:colOff>232150</xdr:colOff>
      <xdr:row>0</xdr:row>
      <xdr:rowOff>177527</xdr:rowOff>
    </xdr:from>
    <xdr:to>
      <xdr:col>1</xdr:col>
      <xdr:colOff>2191035</xdr:colOff>
      <xdr:row>4</xdr:row>
      <xdr:rowOff>1807</xdr:rowOff>
    </xdr:to>
    <xdr:pic>
      <xdr:nvPicPr>
        <xdr:cNvPr id="11" name="Picture 2">
          <a:extLst>
            <a:ext uri="{FF2B5EF4-FFF2-40B4-BE49-F238E27FC236}">
              <a16:creationId xmlns:a16="http://schemas.microsoft.com/office/drawing/2014/main" id="{00000000-0008-0000-0200-00000B000000}"/>
            </a:ext>
          </a:extLst>
        </xdr:cNvPr>
        <xdr:cNvPicPr>
          <a:picLocks noChangeAspect="1"/>
        </xdr:cNvPicPr>
      </xdr:nvPicPr>
      <xdr:blipFill rotWithShape="1">
        <a:blip xmlns:r="http://schemas.openxmlformats.org/officeDocument/2006/relationships" r:embed="rId1"/>
        <a:srcRect t="16747"/>
        <a:stretch/>
      </xdr:blipFill>
      <xdr:spPr>
        <a:xfrm>
          <a:off x="232150" y="177527"/>
          <a:ext cx="2232003" cy="99868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onica Dominguez" id="{CD761142-AD31-4ADE-8F2D-442D6566F9E6}" userId="S::mDominguez@smiletrain.org::092b16da-54cc-4a2f-bfaf-28e88722695d"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47" dT="2024-04-11T13:37:45.33" personId="{CD761142-AD31-4ADE-8F2D-442D6566F9E6}" id="{9D1E1513-F23E-40CC-873F-5408EF07687B}">
    <text>1 package = 100 units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5"/>
  <sheetViews>
    <sheetView tabSelected="1" zoomScale="93" zoomScaleNormal="93" workbookViewId="0">
      <pane ySplit="6" topLeftCell="A7" activePane="bottomLeft" state="frozen"/>
      <selection pane="bottomLeft" activeCell="D6" sqref="D6"/>
    </sheetView>
  </sheetViews>
  <sheetFormatPr defaultColWidth="11.453125" defaultRowHeight="14.5"/>
  <cols>
    <col min="2" max="2" width="10.81640625" customWidth="1"/>
  </cols>
  <sheetData>
    <row r="1" spans="1:19">
      <c r="A1" s="3"/>
      <c r="B1" s="3"/>
      <c r="C1" s="3"/>
      <c r="D1" s="3"/>
      <c r="E1" s="3"/>
      <c r="F1" s="3"/>
      <c r="G1" s="3"/>
      <c r="H1" s="3"/>
      <c r="I1" s="3"/>
      <c r="J1" s="3"/>
      <c r="K1" s="3"/>
      <c r="L1" s="3"/>
      <c r="M1" s="3"/>
      <c r="N1" s="3"/>
      <c r="O1" s="3"/>
      <c r="P1" s="3"/>
      <c r="Q1" s="3"/>
      <c r="R1" s="3"/>
      <c r="S1" s="3"/>
    </row>
    <row r="2" spans="1:19">
      <c r="A2" s="3"/>
      <c r="B2" s="3"/>
      <c r="C2" s="3"/>
      <c r="D2" s="3"/>
      <c r="E2" s="3"/>
      <c r="F2" s="3"/>
      <c r="G2" s="3"/>
      <c r="H2" s="3"/>
      <c r="I2" s="3"/>
      <c r="J2" s="3"/>
      <c r="K2" s="3"/>
      <c r="L2" s="3"/>
      <c r="M2" s="3"/>
      <c r="N2" s="3"/>
      <c r="O2" s="3"/>
      <c r="P2" s="3"/>
      <c r="Q2" s="3"/>
      <c r="R2" s="3"/>
      <c r="S2" s="3"/>
    </row>
    <row r="3" spans="1:19">
      <c r="A3" s="3"/>
      <c r="B3" s="3"/>
      <c r="C3" s="3"/>
      <c r="D3" s="3"/>
      <c r="E3" s="3"/>
      <c r="F3" s="3"/>
      <c r="G3" s="3"/>
      <c r="H3" s="3"/>
      <c r="I3" s="3"/>
      <c r="J3" s="3"/>
      <c r="K3" s="3"/>
      <c r="L3" s="3"/>
      <c r="M3" s="3"/>
      <c r="N3" s="3"/>
      <c r="O3" s="3"/>
      <c r="P3" s="3"/>
      <c r="Q3" s="3"/>
      <c r="R3" s="3"/>
      <c r="S3" s="3"/>
    </row>
    <row r="4" spans="1:19">
      <c r="A4" s="3"/>
      <c r="B4" s="3"/>
      <c r="C4" s="3"/>
      <c r="D4" s="3"/>
      <c r="E4" s="3"/>
      <c r="F4" s="3"/>
      <c r="G4" s="3"/>
      <c r="H4" s="3"/>
      <c r="I4" s="3"/>
      <c r="J4" s="3"/>
      <c r="K4" s="3"/>
      <c r="L4" s="3"/>
      <c r="M4" s="3"/>
      <c r="N4" s="3"/>
      <c r="O4" s="3"/>
      <c r="P4" s="3"/>
      <c r="Q4" s="3"/>
      <c r="R4" s="3"/>
      <c r="S4" s="3"/>
    </row>
    <row r="5" spans="1:19">
      <c r="A5" s="3"/>
      <c r="B5" s="3"/>
      <c r="C5" s="3"/>
      <c r="D5" s="3"/>
      <c r="E5" s="3"/>
      <c r="F5" s="3"/>
      <c r="G5" s="3"/>
      <c r="H5" s="3"/>
      <c r="I5" s="3"/>
      <c r="J5" s="3"/>
      <c r="K5" s="3"/>
      <c r="L5" s="3"/>
      <c r="M5" s="3"/>
      <c r="N5" s="3"/>
      <c r="O5" s="3"/>
      <c r="P5" s="3"/>
      <c r="Q5" s="3"/>
      <c r="R5" s="3"/>
      <c r="S5" s="3"/>
    </row>
    <row r="6" spans="1:19" ht="23.5">
      <c r="A6" s="3"/>
      <c r="B6" s="3"/>
      <c r="C6" s="3"/>
      <c r="D6" s="5" t="s">
        <v>0</v>
      </c>
      <c r="E6" s="3"/>
      <c r="F6" s="3"/>
      <c r="G6" s="3"/>
      <c r="H6" s="3"/>
      <c r="I6" s="3"/>
      <c r="J6" s="3"/>
      <c r="K6" s="3"/>
      <c r="L6" s="3"/>
      <c r="M6" s="3"/>
      <c r="N6" s="3"/>
      <c r="O6" s="3"/>
      <c r="P6" s="3"/>
      <c r="Q6" s="3"/>
      <c r="R6" s="3"/>
      <c r="S6" s="3"/>
    </row>
    <row r="7" spans="1:19" ht="23.5">
      <c r="A7" s="3"/>
      <c r="B7" s="3" t="s">
        <v>1</v>
      </c>
      <c r="C7" s="3"/>
      <c r="D7" s="5"/>
      <c r="E7" s="3"/>
      <c r="F7" s="3"/>
      <c r="G7" s="3"/>
      <c r="H7" s="3"/>
      <c r="I7" s="3"/>
      <c r="J7" s="3"/>
      <c r="K7" s="3"/>
      <c r="L7" s="3"/>
      <c r="M7" s="3"/>
      <c r="N7" s="3"/>
      <c r="O7" s="3"/>
      <c r="P7" s="3"/>
      <c r="Q7" s="3"/>
      <c r="R7" s="3"/>
      <c r="S7" s="3"/>
    </row>
    <row r="8" spans="1:19" ht="15.5">
      <c r="A8" s="3"/>
      <c r="B8" s="4"/>
      <c r="C8" s="107"/>
      <c r="D8" s="107"/>
      <c r="E8" s="107"/>
      <c r="F8" s="107"/>
      <c r="G8" s="107"/>
      <c r="H8" s="107"/>
      <c r="I8" s="107"/>
      <c r="J8" s="107"/>
      <c r="K8" s="107"/>
      <c r="L8" s="107"/>
      <c r="M8" s="107"/>
      <c r="N8" s="107"/>
      <c r="O8" s="107"/>
      <c r="P8" s="107"/>
      <c r="Q8" s="107"/>
      <c r="R8" s="107"/>
      <c r="S8" s="3"/>
    </row>
    <row r="9" spans="1:19" ht="17.5" customHeight="1">
      <c r="A9" s="3"/>
      <c r="B9" s="107" t="s">
        <v>2</v>
      </c>
      <c r="C9" s="107"/>
      <c r="D9" s="107"/>
      <c r="E9" s="107"/>
      <c r="F9" s="107"/>
      <c r="G9" s="107"/>
      <c r="H9" s="107"/>
      <c r="I9" s="107"/>
      <c r="J9" s="107"/>
      <c r="K9" s="107"/>
      <c r="L9" s="107"/>
      <c r="M9" s="107"/>
      <c r="N9" s="107"/>
      <c r="O9" s="107"/>
      <c r="P9" s="107"/>
      <c r="Q9" s="107"/>
      <c r="R9" s="107"/>
      <c r="S9" s="3"/>
    </row>
    <row r="10" spans="1:19" ht="15.5">
      <c r="A10" s="3"/>
      <c r="B10" s="107"/>
      <c r="C10" s="92" t="s">
        <v>3</v>
      </c>
      <c r="D10" s="107"/>
      <c r="E10" s="3"/>
      <c r="F10" s="3"/>
      <c r="G10" s="107"/>
      <c r="H10" s="107"/>
      <c r="I10" s="107"/>
      <c r="J10" s="107"/>
      <c r="K10" s="107"/>
      <c r="L10" s="107"/>
      <c r="M10" s="107"/>
      <c r="N10" s="107"/>
      <c r="O10" s="107"/>
      <c r="P10" s="107"/>
      <c r="Q10" s="107"/>
      <c r="R10" s="107"/>
      <c r="S10" s="3"/>
    </row>
    <row r="11" spans="1:19" ht="15.5">
      <c r="A11" s="3"/>
      <c r="B11" s="107"/>
      <c r="C11" s="92" t="s">
        <v>4</v>
      </c>
      <c r="D11" s="107"/>
      <c r="E11" s="3"/>
      <c r="F11" s="3"/>
      <c r="G11" s="107"/>
      <c r="H11" s="107"/>
      <c r="I11" s="107"/>
      <c r="J11" s="107"/>
      <c r="K11" s="107"/>
      <c r="L11" s="107"/>
      <c r="M11" s="107"/>
      <c r="N11" s="107"/>
      <c r="O11" s="107"/>
      <c r="P11" s="107"/>
      <c r="Q11" s="107"/>
      <c r="R11" s="107"/>
      <c r="S11" s="3"/>
    </row>
    <row r="12" spans="1:19" ht="15.5">
      <c r="A12" s="3"/>
      <c r="B12" s="107"/>
      <c r="C12" s="92" t="s">
        <v>5</v>
      </c>
      <c r="D12" s="107"/>
      <c r="E12" s="3"/>
      <c r="F12" s="3"/>
      <c r="G12" s="107"/>
      <c r="H12" s="107"/>
      <c r="I12" s="107"/>
      <c r="J12" s="107"/>
      <c r="K12" s="107"/>
      <c r="L12" s="107"/>
      <c r="M12" s="107"/>
      <c r="N12" s="107"/>
      <c r="O12" s="107"/>
      <c r="P12" s="107"/>
      <c r="Q12" s="107"/>
      <c r="R12" s="107"/>
      <c r="S12" s="3"/>
    </row>
    <row r="13" spans="1:19" ht="15.5">
      <c r="A13" s="3"/>
      <c r="B13" s="107"/>
      <c r="C13" s="107"/>
      <c r="D13" s="107"/>
      <c r="E13" s="107"/>
      <c r="F13" s="107"/>
      <c r="G13" s="107"/>
      <c r="H13" s="107"/>
      <c r="I13" s="107"/>
      <c r="J13" s="107"/>
      <c r="K13" s="107"/>
      <c r="L13" s="107"/>
      <c r="M13" s="107"/>
      <c r="N13" s="107"/>
      <c r="O13" s="107"/>
      <c r="P13" s="107"/>
      <c r="Q13" s="107"/>
      <c r="R13" s="107"/>
      <c r="S13" s="3"/>
    </row>
    <row r="14" spans="1:19" ht="74.25" customHeight="1">
      <c r="A14" s="3"/>
      <c r="B14" s="113" t="s">
        <v>6</v>
      </c>
      <c r="C14" s="113"/>
      <c r="D14" s="113"/>
      <c r="E14" s="113"/>
      <c r="F14" s="113"/>
      <c r="G14" s="113"/>
      <c r="H14" s="113"/>
      <c r="I14" s="113"/>
      <c r="J14" s="113"/>
      <c r="K14" s="113"/>
      <c r="L14" s="113"/>
      <c r="M14" s="113"/>
      <c r="N14" s="113"/>
      <c r="O14" s="107"/>
      <c r="P14" s="107"/>
      <c r="Q14" s="107"/>
      <c r="R14" s="107"/>
      <c r="S14" s="3"/>
    </row>
    <row r="15" spans="1:19" ht="169.5" customHeight="1">
      <c r="A15" s="3"/>
      <c r="B15" s="112" t="s">
        <v>7</v>
      </c>
      <c r="C15" s="112"/>
      <c r="D15" s="112"/>
      <c r="E15" s="112"/>
      <c r="F15" s="112"/>
      <c r="G15" s="112"/>
      <c r="H15" s="112"/>
      <c r="I15" s="112"/>
      <c r="J15" s="112"/>
      <c r="K15" s="112"/>
      <c r="L15" s="112"/>
      <c r="M15" s="112"/>
      <c r="N15" s="112"/>
      <c r="O15" s="107"/>
      <c r="P15" s="107"/>
      <c r="Q15" s="107"/>
      <c r="R15" s="107"/>
      <c r="S15" s="3"/>
    </row>
    <row r="16" spans="1:19" ht="24.65" customHeight="1">
      <c r="A16" s="3"/>
      <c r="B16" s="107" t="s">
        <v>8</v>
      </c>
      <c r="C16" s="107"/>
      <c r="D16" s="107"/>
      <c r="E16" s="107"/>
      <c r="F16" s="107"/>
      <c r="G16" s="107"/>
      <c r="H16" s="107"/>
      <c r="I16" s="107"/>
      <c r="J16" s="107"/>
      <c r="K16" s="107"/>
      <c r="L16" s="107"/>
      <c r="M16" s="107"/>
      <c r="N16" s="107"/>
      <c r="O16" s="107"/>
      <c r="P16" s="107"/>
      <c r="Q16" s="107"/>
      <c r="R16" s="107"/>
      <c r="S16" s="3"/>
    </row>
    <row r="17" spans="1:19" ht="15.5">
      <c r="A17" s="3"/>
      <c r="B17" s="107"/>
      <c r="C17" s="107"/>
      <c r="D17" s="107"/>
      <c r="E17" s="107"/>
      <c r="F17" s="107"/>
      <c r="G17" s="107"/>
      <c r="H17" s="107"/>
      <c r="I17" s="107"/>
      <c r="J17" s="107"/>
      <c r="K17" s="107"/>
      <c r="L17" s="107"/>
      <c r="M17" s="107"/>
      <c r="N17" s="107"/>
      <c r="O17" s="107"/>
      <c r="P17" s="107"/>
      <c r="Q17" s="107"/>
      <c r="R17" s="107"/>
      <c r="S17" s="3"/>
    </row>
    <row r="18" spans="1:19" ht="56.5" customHeight="1">
      <c r="A18" s="3"/>
      <c r="B18" s="112" t="s">
        <v>9</v>
      </c>
      <c r="C18" s="112"/>
      <c r="D18" s="112"/>
      <c r="E18" s="112"/>
      <c r="F18" s="112"/>
      <c r="G18" s="112"/>
      <c r="H18" s="112"/>
      <c r="I18" s="112"/>
      <c r="J18" s="112"/>
      <c r="K18" s="112"/>
      <c r="L18" s="112"/>
      <c r="M18" s="112"/>
      <c r="N18" s="112"/>
      <c r="O18" s="107"/>
      <c r="P18" s="107"/>
      <c r="Q18" s="107"/>
      <c r="R18" s="107"/>
      <c r="S18" s="3"/>
    </row>
    <row r="19" spans="1:19" ht="15.5">
      <c r="A19" s="3"/>
      <c r="B19" s="107"/>
      <c r="C19" s="107"/>
      <c r="D19" s="107"/>
      <c r="E19" s="107"/>
      <c r="F19" s="107"/>
      <c r="G19" s="107"/>
      <c r="H19" s="107"/>
      <c r="I19" s="107"/>
      <c r="J19" s="107"/>
      <c r="K19" s="107"/>
      <c r="L19" s="107"/>
      <c r="M19" s="107"/>
      <c r="N19" s="107"/>
      <c r="O19" s="107"/>
      <c r="P19" s="107"/>
      <c r="Q19" s="107"/>
      <c r="R19" s="107"/>
      <c r="S19" s="3"/>
    </row>
    <row r="20" spans="1:19" ht="56.15" customHeight="1">
      <c r="A20" s="3"/>
      <c r="B20" s="112" t="s">
        <v>10</v>
      </c>
      <c r="C20" s="112"/>
      <c r="D20" s="112"/>
      <c r="E20" s="112"/>
      <c r="F20" s="112"/>
      <c r="G20" s="112"/>
      <c r="H20" s="112"/>
      <c r="I20" s="112"/>
      <c r="J20" s="112"/>
      <c r="K20" s="112"/>
      <c r="L20" s="112"/>
      <c r="M20" s="112"/>
      <c r="N20" s="112"/>
      <c r="O20" s="107"/>
      <c r="P20" s="107"/>
      <c r="Q20" s="107"/>
      <c r="R20" s="107"/>
      <c r="S20" s="3"/>
    </row>
    <row r="21" spans="1:19">
      <c r="A21" s="3"/>
      <c r="B21" s="3"/>
      <c r="C21" s="3"/>
      <c r="D21" s="3"/>
      <c r="E21" s="3"/>
      <c r="F21" s="3"/>
      <c r="G21" s="3"/>
      <c r="H21" s="3"/>
      <c r="I21" s="3"/>
      <c r="J21" s="3"/>
      <c r="K21" s="3"/>
      <c r="L21" s="3"/>
      <c r="M21" s="3"/>
      <c r="N21" s="3"/>
      <c r="O21" s="3"/>
      <c r="P21" s="3"/>
      <c r="Q21" s="3"/>
      <c r="R21" s="3"/>
      <c r="S21" s="3"/>
    </row>
    <row r="22" spans="1:19">
      <c r="A22" s="3"/>
      <c r="B22" s="3"/>
      <c r="C22" s="3"/>
      <c r="D22" s="3"/>
      <c r="E22" s="3"/>
      <c r="F22" s="3"/>
      <c r="G22" s="3"/>
      <c r="H22" s="3"/>
      <c r="I22" s="3"/>
      <c r="J22" s="3"/>
      <c r="K22" s="3"/>
      <c r="L22" s="3"/>
      <c r="M22" s="3"/>
      <c r="N22" s="3"/>
      <c r="O22" s="3"/>
      <c r="P22" s="3"/>
      <c r="Q22" s="3"/>
      <c r="R22" s="3"/>
      <c r="S22" s="3"/>
    </row>
    <row r="23" spans="1:19">
      <c r="A23" s="3"/>
      <c r="B23" s="3"/>
      <c r="C23" s="3"/>
      <c r="D23" s="3"/>
      <c r="E23" s="3"/>
      <c r="F23" s="3"/>
      <c r="G23" s="3"/>
      <c r="H23" s="3"/>
      <c r="I23" s="3"/>
      <c r="J23" s="3"/>
      <c r="K23" s="3"/>
      <c r="L23" s="3"/>
      <c r="M23" s="3"/>
      <c r="N23" s="3"/>
      <c r="O23" s="3"/>
      <c r="P23" s="3"/>
      <c r="Q23" s="3"/>
      <c r="R23" s="3"/>
      <c r="S23" s="3"/>
    </row>
    <row r="24" spans="1:19">
      <c r="A24" s="3"/>
      <c r="B24" s="3"/>
      <c r="C24" s="3"/>
      <c r="D24" s="3"/>
      <c r="E24" s="3"/>
      <c r="F24" s="3"/>
      <c r="G24" s="3"/>
      <c r="H24" s="3"/>
      <c r="I24" s="3"/>
      <c r="J24" s="3"/>
      <c r="K24" s="3"/>
      <c r="L24" s="3"/>
      <c r="M24" s="3"/>
      <c r="N24" s="3"/>
      <c r="O24" s="3"/>
      <c r="P24" s="3"/>
      <c r="Q24" s="3"/>
      <c r="R24" s="3"/>
      <c r="S24" s="3"/>
    </row>
    <row r="25" spans="1:19">
      <c r="A25" s="3"/>
      <c r="B25" s="3"/>
      <c r="C25" s="3"/>
      <c r="D25" s="3"/>
      <c r="E25" s="3"/>
      <c r="F25" s="3"/>
      <c r="G25" s="3"/>
      <c r="H25" s="3"/>
      <c r="I25" s="3"/>
      <c r="J25" s="3"/>
      <c r="K25" s="3"/>
      <c r="L25" s="3"/>
      <c r="M25" s="3"/>
      <c r="N25" s="3"/>
      <c r="O25" s="3"/>
      <c r="P25" s="3"/>
      <c r="Q25" s="3"/>
      <c r="R25" s="3"/>
      <c r="S25" s="3"/>
    </row>
  </sheetData>
  <mergeCells count="4">
    <mergeCell ref="B15:N15"/>
    <mergeCell ref="B18:N18"/>
    <mergeCell ref="B20:N20"/>
    <mergeCell ref="B14:N1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54"/>
  <sheetViews>
    <sheetView showGridLines="0" topLeftCell="D1" zoomScale="70" zoomScaleNormal="70" workbookViewId="0">
      <selection activeCell="D11" sqref="D11"/>
    </sheetView>
  </sheetViews>
  <sheetFormatPr defaultColWidth="8.81640625" defaultRowHeight="15.5"/>
  <cols>
    <col min="1" max="1" width="3.453125" customWidth="1"/>
    <col min="2" max="2" width="45" style="2" customWidth="1"/>
    <col min="3" max="3" width="18.7265625" style="2" customWidth="1"/>
    <col min="4" max="4" width="44" style="2" customWidth="1"/>
    <col min="5" max="5" width="32.1796875" style="2" customWidth="1"/>
    <col min="6" max="6" width="27.81640625" style="7" customWidth="1"/>
    <col min="7" max="7" width="28.453125" style="7" customWidth="1"/>
    <col min="8" max="8" width="19" style="7" customWidth="1"/>
    <col min="9" max="9" width="19" style="1" customWidth="1"/>
    <col min="10" max="11" width="19" style="7" customWidth="1"/>
    <col min="12" max="12" width="21.453125" style="7" bestFit="1" customWidth="1"/>
    <col min="13" max="13" width="18.453125" style="7" customWidth="1"/>
    <col min="14" max="14" width="15.81640625" bestFit="1" customWidth="1"/>
    <col min="15" max="15" width="13.453125" customWidth="1"/>
  </cols>
  <sheetData>
    <row r="1" spans="1:14">
      <c r="A1" s="135"/>
      <c r="B1" s="117"/>
      <c r="C1" s="117"/>
      <c r="D1" s="117"/>
      <c r="E1" s="117"/>
      <c r="F1" s="117"/>
      <c r="G1" s="117"/>
      <c r="H1" s="117"/>
      <c r="I1" s="117"/>
      <c r="J1" s="117"/>
      <c r="K1" s="117"/>
      <c r="L1" s="117"/>
    </row>
    <row r="2" spans="1:14" ht="16" customHeight="1">
      <c r="A2" s="136"/>
      <c r="B2" s="118" t="s">
        <v>11</v>
      </c>
      <c r="C2" s="118"/>
      <c r="D2" s="118"/>
      <c r="E2" s="118"/>
      <c r="F2" s="118"/>
      <c r="G2" s="118"/>
      <c r="H2" s="118"/>
      <c r="I2" s="118"/>
      <c r="J2" s="118"/>
      <c r="K2" s="118"/>
      <c r="L2" s="118"/>
      <c r="N2" s="7"/>
    </row>
    <row r="3" spans="1:14" ht="47.15" customHeight="1">
      <c r="A3" s="136"/>
      <c r="B3" s="118"/>
      <c r="C3" s="118"/>
      <c r="D3" s="118"/>
      <c r="E3" s="118"/>
      <c r="F3" s="118"/>
      <c r="G3" s="118"/>
      <c r="H3" s="118"/>
      <c r="I3" s="118"/>
      <c r="J3" s="118"/>
      <c r="K3" s="118"/>
      <c r="L3" s="118"/>
      <c r="N3" s="7"/>
    </row>
    <row r="4" spans="1:14">
      <c r="A4" s="136"/>
      <c r="B4" s="72"/>
      <c r="C4" s="72"/>
      <c r="D4" s="47"/>
      <c r="E4" s="47"/>
      <c r="F4" s="48"/>
      <c r="G4" s="48"/>
      <c r="H4" s="48"/>
      <c r="I4" s="49"/>
      <c r="J4" s="49"/>
      <c r="K4" s="50"/>
      <c r="N4" s="7"/>
    </row>
    <row r="5" spans="1:14" ht="25" customHeight="1">
      <c r="A5" s="136"/>
      <c r="B5" s="72"/>
      <c r="C5" s="72"/>
      <c r="D5" s="47"/>
      <c r="E5" s="83"/>
      <c r="F5" s="48"/>
      <c r="G5" s="48"/>
      <c r="H5" s="48"/>
      <c r="I5" s="49"/>
      <c r="J5" s="49"/>
      <c r="K5" s="50"/>
      <c r="N5" s="7"/>
    </row>
    <row r="6" spans="1:14">
      <c r="A6" s="136"/>
      <c r="B6" s="72"/>
      <c r="C6" s="72"/>
      <c r="D6" s="47"/>
      <c r="E6" s="47"/>
      <c r="F6" s="48"/>
      <c r="G6" s="48"/>
      <c r="H6" s="48"/>
      <c r="I6" s="49"/>
      <c r="K6" s="50"/>
      <c r="N6" s="7"/>
    </row>
    <row r="7" spans="1:14" ht="29.25" customHeight="1">
      <c r="A7" s="136"/>
      <c r="B7" s="72"/>
      <c r="C7" s="72"/>
      <c r="D7" s="47"/>
      <c r="E7" s="83"/>
      <c r="F7" s="48"/>
      <c r="G7" s="90"/>
      <c r="H7" s="90"/>
      <c r="I7" s="85">
        <v>500</v>
      </c>
      <c r="K7" s="50"/>
      <c r="M7"/>
    </row>
    <row r="8" spans="1:14">
      <c r="A8" s="136"/>
      <c r="B8" s="72"/>
      <c r="C8" s="72"/>
      <c r="D8" s="47"/>
      <c r="E8" s="47"/>
      <c r="F8" s="48"/>
      <c r="G8" s="48"/>
      <c r="H8" s="48"/>
      <c r="I8" s="49"/>
      <c r="J8" s="49"/>
      <c r="K8" s="50"/>
      <c r="N8" s="7"/>
    </row>
    <row r="9" spans="1:14" ht="37.5" customHeight="1">
      <c r="A9" s="136"/>
      <c r="B9" s="72"/>
      <c r="C9" s="72"/>
      <c r="D9" s="47"/>
      <c r="E9" s="84" t="s">
        <v>12</v>
      </c>
      <c r="F9" s="48"/>
      <c r="G9" s="91"/>
      <c r="H9" s="91"/>
      <c r="I9" s="108"/>
      <c r="J9" s="49"/>
      <c r="K9" s="50"/>
      <c r="L9"/>
      <c r="M9"/>
    </row>
    <row r="10" spans="1:14">
      <c r="A10" s="136"/>
      <c r="B10" s="72"/>
      <c r="C10" s="72"/>
      <c r="D10" s="47"/>
      <c r="E10" s="47"/>
      <c r="F10" s="48"/>
      <c r="G10" s="48"/>
      <c r="H10" s="48"/>
      <c r="I10" s="49"/>
      <c r="J10" s="49"/>
      <c r="K10" s="50"/>
      <c r="N10" s="7"/>
    </row>
    <row r="11" spans="1:14">
      <c r="A11" s="136"/>
      <c r="B11" s="72"/>
      <c r="C11" s="72"/>
      <c r="D11" s="47"/>
      <c r="E11" s="47"/>
      <c r="F11" s="48"/>
      <c r="G11" s="48"/>
      <c r="H11" s="48"/>
      <c r="I11" s="49"/>
      <c r="J11" s="49"/>
      <c r="K11" s="50"/>
      <c r="N11" s="7"/>
    </row>
    <row r="12" spans="1:14" ht="22" customHeight="1">
      <c r="A12" s="136"/>
      <c r="B12" s="73" t="s">
        <v>13</v>
      </c>
      <c r="C12" s="73"/>
      <c r="D12" s="48"/>
      <c r="F12" s="48"/>
      <c r="G12" s="48"/>
      <c r="H12" s="49"/>
      <c r="I12" s="49"/>
      <c r="J12" s="50"/>
      <c r="K12" s="50"/>
    </row>
    <row r="13" spans="1:14" ht="38.25" customHeight="1">
      <c r="A13" s="136"/>
      <c r="B13" s="123" t="s">
        <v>14</v>
      </c>
      <c r="C13" s="126" t="s">
        <v>15</v>
      </c>
      <c r="D13" s="121" t="s">
        <v>16</v>
      </c>
      <c r="E13" s="121" t="s">
        <v>17</v>
      </c>
      <c r="F13" s="121" t="s">
        <v>18</v>
      </c>
      <c r="G13" s="121" t="s">
        <v>19</v>
      </c>
      <c r="H13" s="125" t="s">
        <v>20</v>
      </c>
      <c r="I13" s="125"/>
      <c r="J13" s="125" t="s">
        <v>21</v>
      </c>
      <c r="K13" s="125"/>
      <c r="L13"/>
      <c r="M13"/>
    </row>
    <row r="14" spans="1:14" ht="16" customHeight="1">
      <c r="A14" s="136"/>
      <c r="B14" s="124"/>
      <c r="C14" s="127"/>
      <c r="D14" s="122"/>
      <c r="E14" s="122"/>
      <c r="F14" s="122"/>
      <c r="G14" s="128"/>
      <c r="H14" s="45" t="s">
        <v>22</v>
      </c>
      <c r="I14" s="45" t="s">
        <v>23</v>
      </c>
      <c r="J14" s="45" t="s">
        <v>22</v>
      </c>
      <c r="K14" s="96" t="s">
        <v>23</v>
      </c>
      <c r="L14"/>
      <c r="M14"/>
    </row>
    <row r="15" spans="1:14" ht="34" customHeight="1">
      <c r="A15" s="136"/>
      <c r="B15" s="54" t="s">
        <v>24</v>
      </c>
      <c r="C15" s="54"/>
      <c r="D15" s="55"/>
      <c r="E15" s="37"/>
      <c r="F15" s="37"/>
      <c r="G15" s="38"/>
      <c r="H15" s="38"/>
      <c r="I15" s="38"/>
      <c r="J15" s="94"/>
      <c r="K15" s="21"/>
      <c r="L15"/>
      <c r="M15"/>
    </row>
    <row r="16" spans="1:14" ht="17">
      <c r="A16" s="136"/>
      <c r="B16" s="42" t="s">
        <v>25</v>
      </c>
      <c r="C16" s="137"/>
      <c r="D16" s="22" t="s">
        <v>26</v>
      </c>
      <c r="E16" s="23" t="s">
        <v>27</v>
      </c>
      <c r="F16" s="24" t="s">
        <v>28</v>
      </c>
      <c r="G16" s="25">
        <v>50</v>
      </c>
      <c r="H16" s="26">
        <v>20</v>
      </c>
      <c r="I16" s="25">
        <v>1</v>
      </c>
      <c r="J16" s="95">
        <f>H16*G16</f>
        <v>1000</v>
      </c>
      <c r="K16" s="27">
        <f>(I16*G16)</f>
        <v>50</v>
      </c>
      <c r="L16"/>
      <c r="M16"/>
    </row>
    <row r="17" spans="1:13" ht="17">
      <c r="A17" s="136"/>
      <c r="B17" s="43" t="s">
        <v>29</v>
      </c>
      <c r="C17" s="138"/>
      <c r="D17" s="28"/>
      <c r="E17" s="24" t="s">
        <v>30</v>
      </c>
      <c r="F17" s="23" t="s">
        <v>31</v>
      </c>
      <c r="G17" s="25">
        <v>200</v>
      </c>
      <c r="H17" s="25">
        <v>40</v>
      </c>
      <c r="I17" s="25">
        <v>2</v>
      </c>
      <c r="J17" s="95">
        <f t="shared" ref="J17:J27" si="0">H17*G17</f>
        <v>8000</v>
      </c>
      <c r="K17" s="27">
        <f>(I17*G17)</f>
        <v>400</v>
      </c>
      <c r="L17"/>
      <c r="M17"/>
    </row>
    <row r="18" spans="1:13" ht="17">
      <c r="A18" s="136"/>
      <c r="B18" s="43"/>
      <c r="C18" s="138"/>
      <c r="D18" s="28"/>
      <c r="E18" s="24" t="s">
        <v>32</v>
      </c>
      <c r="F18" s="24" t="s">
        <v>31</v>
      </c>
      <c r="G18" s="25">
        <v>200</v>
      </c>
      <c r="H18" s="26">
        <v>40</v>
      </c>
      <c r="I18" s="25">
        <v>2</v>
      </c>
      <c r="J18" s="95">
        <f t="shared" si="0"/>
        <v>8000</v>
      </c>
      <c r="K18" s="27">
        <f t="shared" ref="K18:K27" si="1">(I18*G18)</f>
        <v>400</v>
      </c>
      <c r="L18"/>
      <c r="M18"/>
    </row>
    <row r="19" spans="1:13" ht="17">
      <c r="A19" s="136"/>
      <c r="B19" s="43"/>
      <c r="C19" s="138"/>
      <c r="D19" s="29"/>
      <c r="E19" s="24"/>
      <c r="F19" s="24"/>
      <c r="G19" s="25"/>
      <c r="H19" s="26"/>
      <c r="I19" s="25"/>
      <c r="J19" s="95"/>
      <c r="K19" s="27"/>
      <c r="L19"/>
      <c r="M19"/>
    </row>
    <row r="20" spans="1:13" ht="17">
      <c r="A20" s="136"/>
      <c r="B20" s="43"/>
      <c r="C20" s="138"/>
      <c r="D20" s="29"/>
      <c r="E20" s="24"/>
      <c r="F20" s="24"/>
      <c r="G20" s="25"/>
      <c r="H20" s="26"/>
      <c r="I20" s="25"/>
      <c r="J20" s="95"/>
      <c r="K20" s="27"/>
      <c r="L20"/>
      <c r="M20"/>
    </row>
    <row r="21" spans="1:13" ht="15.65" customHeight="1">
      <c r="A21" s="136"/>
      <c r="B21" s="32"/>
      <c r="C21" s="138"/>
      <c r="D21" s="22" t="s">
        <v>33</v>
      </c>
      <c r="E21" s="23" t="s">
        <v>34</v>
      </c>
      <c r="F21" s="24" t="s">
        <v>31</v>
      </c>
      <c r="G21" s="25">
        <v>400</v>
      </c>
      <c r="H21" s="25">
        <v>30</v>
      </c>
      <c r="I21" s="25">
        <v>1.5</v>
      </c>
      <c r="J21" s="95">
        <f t="shared" si="0"/>
        <v>12000</v>
      </c>
      <c r="K21" s="27">
        <f t="shared" si="1"/>
        <v>600</v>
      </c>
      <c r="L21"/>
      <c r="M21"/>
    </row>
    <row r="22" spans="1:13" ht="15.65" customHeight="1">
      <c r="A22" s="136"/>
      <c r="B22" s="32"/>
      <c r="C22" s="138"/>
      <c r="D22" s="29"/>
      <c r="E22" s="24" t="s">
        <v>32</v>
      </c>
      <c r="F22" s="24" t="s">
        <v>31</v>
      </c>
      <c r="G22" s="25">
        <v>400</v>
      </c>
      <c r="H22" s="26">
        <v>40</v>
      </c>
      <c r="I22" s="25">
        <v>2</v>
      </c>
      <c r="J22" s="95">
        <f t="shared" si="0"/>
        <v>16000</v>
      </c>
      <c r="K22" s="27">
        <f t="shared" si="1"/>
        <v>800</v>
      </c>
      <c r="L22"/>
      <c r="M22"/>
    </row>
    <row r="23" spans="1:13" ht="15.65" customHeight="1">
      <c r="A23" s="136"/>
      <c r="B23" s="32"/>
      <c r="C23" s="138"/>
      <c r="D23" s="22"/>
      <c r="E23" s="24" t="s">
        <v>35</v>
      </c>
      <c r="F23" s="24" t="s">
        <v>36</v>
      </c>
      <c r="G23" s="25">
        <v>400</v>
      </c>
      <c r="H23" s="26">
        <v>20</v>
      </c>
      <c r="I23" s="25">
        <v>1</v>
      </c>
      <c r="J23" s="95">
        <f t="shared" si="0"/>
        <v>8000</v>
      </c>
      <c r="K23" s="27">
        <f t="shared" si="1"/>
        <v>400</v>
      </c>
      <c r="L23"/>
      <c r="M23"/>
    </row>
    <row r="24" spans="1:13" ht="15.65" customHeight="1">
      <c r="A24" s="136"/>
      <c r="B24" s="32"/>
      <c r="C24" s="138"/>
      <c r="D24" s="29"/>
      <c r="E24" s="31"/>
      <c r="F24" s="31"/>
      <c r="G24" s="19"/>
      <c r="H24" s="18"/>
      <c r="I24" s="19"/>
      <c r="J24" s="95"/>
      <c r="K24" s="27"/>
      <c r="L24"/>
      <c r="M24"/>
    </row>
    <row r="25" spans="1:13" ht="32.15" customHeight="1">
      <c r="A25" s="136"/>
      <c r="B25" s="33"/>
      <c r="C25" s="139"/>
      <c r="D25" s="22" t="s">
        <v>37</v>
      </c>
      <c r="E25" s="23" t="s">
        <v>38</v>
      </c>
      <c r="F25" s="24" t="s">
        <v>31</v>
      </c>
      <c r="G25" s="25">
        <v>480</v>
      </c>
      <c r="H25" s="99">
        <v>30</v>
      </c>
      <c r="I25" s="105">
        <v>1.5</v>
      </c>
      <c r="J25" s="95">
        <f t="shared" si="0"/>
        <v>14400</v>
      </c>
      <c r="K25" s="27">
        <f t="shared" si="1"/>
        <v>720</v>
      </c>
      <c r="L25"/>
      <c r="M25"/>
    </row>
    <row r="26" spans="1:13" ht="45" customHeight="1">
      <c r="A26" s="136"/>
      <c r="B26" s="14"/>
      <c r="C26" s="14"/>
      <c r="D26" s="29"/>
      <c r="E26" s="24" t="s">
        <v>32</v>
      </c>
      <c r="F26" s="24" t="s">
        <v>31</v>
      </c>
      <c r="G26" s="98">
        <v>480</v>
      </c>
      <c r="H26" s="100">
        <v>40</v>
      </c>
      <c r="I26" s="106">
        <v>2</v>
      </c>
      <c r="J26" s="95">
        <f t="shared" si="0"/>
        <v>19200</v>
      </c>
      <c r="K26" s="27">
        <f t="shared" si="1"/>
        <v>960</v>
      </c>
      <c r="L26"/>
      <c r="M26"/>
    </row>
    <row r="27" spans="1:13" ht="19" customHeight="1">
      <c r="A27" s="136"/>
      <c r="B27" s="14"/>
      <c r="C27" s="14"/>
      <c r="D27" s="22"/>
      <c r="E27" s="24" t="s">
        <v>35</v>
      </c>
      <c r="F27" s="24" t="s">
        <v>36</v>
      </c>
      <c r="G27" s="98">
        <v>192</v>
      </c>
      <c r="H27" s="100">
        <v>20</v>
      </c>
      <c r="I27" s="106">
        <v>1</v>
      </c>
      <c r="J27" s="95">
        <f t="shared" si="0"/>
        <v>3840</v>
      </c>
      <c r="K27" s="27">
        <f t="shared" si="1"/>
        <v>192</v>
      </c>
      <c r="L27"/>
      <c r="M27"/>
    </row>
    <row r="28" spans="1:13" ht="19" customHeight="1">
      <c r="A28" s="136"/>
      <c r="B28" s="14"/>
      <c r="C28" s="14"/>
      <c r="D28" s="101"/>
      <c r="E28" s="102"/>
      <c r="F28" s="102"/>
      <c r="G28" s="103"/>
      <c r="H28" s="104"/>
      <c r="I28" s="15"/>
      <c r="J28" s="44">
        <f>SUM(J15:J25)</f>
        <v>67400</v>
      </c>
      <c r="K28" s="93">
        <f>SUM(K15:K25)</f>
        <v>3370</v>
      </c>
      <c r="L28"/>
      <c r="M28"/>
    </row>
    <row r="29" spans="1:13" ht="38.25" customHeight="1">
      <c r="A29" s="136"/>
      <c r="B29" s="129" t="s">
        <v>14</v>
      </c>
      <c r="C29" s="126" t="s">
        <v>15</v>
      </c>
      <c r="D29" s="116" t="s">
        <v>39</v>
      </c>
      <c r="E29" s="116" t="s">
        <v>17</v>
      </c>
      <c r="F29" s="119" t="s">
        <v>18</v>
      </c>
      <c r="G29" s="119" t="s">
        <v>40</v>
      </c>
      <c r="H29" s="119" t="s">
        <v>19</v>
      </c>
      <c r="I29" s="119" t="s">
        <v>20</v>
      </c>
      <c r="J29" s="119"/>
      <c r="K29" s="119" t="s">
        <v>21</v>
      </c>
      <c r="L29" s="120"/>
      <c r="M29"/>
    </row>
    <row r="30" spans="1:13" ht="16" customHeight="1">
      <c r="A30" s="136"/>
      <c r="B30" s="130"/>
      <c r="C30" s="127"/>
      <c r="D30" s="116"/>
      <c r="E30" s="116"/>
      <c r="F30" s="131"/>
      <c r="G30" s="131"/>
      <c r="H30" s="131"/>
      <c r="I30" s="51" t="s">
        <v>22</v>
      </c>
      <c r="J30" s="51" t="s">
        <v>23</v>
      </c>
      <c r="K30" s="51" t="s">
        <v>22</v>
      </c>
      <c r="L30" s="52" t="s">
        <v>23</v>
      </c>
      <c r="M30"/>
    </row>
    <row r="31" spans="1:13" ht="34" customHeight="1">
      <c r="A31" s="136"/>
      <c r="B31" s="62" t="s">
        <v>41</v>
      </c>
      <c r="C31" s="62"/>
      <c r="D31" s="62"/>
      <c r="E31" s="7"/>
      <c r="K31" s="12"/>
      <c r="L31" s="13"/>
      <c r="M31"/>
    </row>
    <row r="32" spans="1:13" ht="23.15" customHeight="1">
      <c r="A32" s="136"/>
      <c r="B32" s="74" t="s">
        <v>42</v>
      </c>
      <c r="C32" s="114" t="s">
        <v>43</v>
      </c>
      <c r="D32" s="56">
        <v>600</v>
      </c>
      <c r="E32" s="57" t="s">
        <v>44</v>
      </c>
      <c r="F32" s="57" t="s">
        <v>45</v>
      </c>
      <c r="G32" s="57" t="s">
        <v>46</v>
      </c>
      <c r="H32" s="35">
        <v>600</v>
      </c>
      <c r="I32" s="58">
        <v>10</v>
      </c>
      <c r="J32" s="59">
        <v>0.5</v>
      </c>
      <c r="K32" s="60">
        <f>I32*H32</f>
        <v>6000</v>
      </c>
      <c r="L32" s="61">
        <f>(H32*J32)</f>
        <v>300</v>
      </c>
      <c r="M32"/>
    </row>
    <row r="33" spans="1:13" ht="17">
      <c r="A33" s="136"/>
      <c r="B33" s="42"/>
      <c r="C33" s="114"/>
      <c r="D33" s="29"/>
      <c r="E33" s="24" t="s">
        <v>47</v>
      </c>
      <c r="F33" s="24" t="s">
        <v>45</v>
      </c>
      <c r="G33" s="24" t="s">
        <v>31</v>
      </c>
      <c r="H33" s="35">
        <v>600</v>
      </c>
      <c r="I33" s="26">
        <v>80</v>
      </c>
      <c r="J33" s="35">
        <v>0.46</v>
      </c>
      <c r="K33" s="60">
        <f t="shared" ref="K33:K53" si="2">I33*H33</f>
        <v>48000</v>
      </c>
      <c r="L33" s="27">
        <f>(H33*J33)</f>
        <v>276</v>
      </c>
      <c r="M33"/>
    </row>
    <row r="34" spans="1:13" ht="17">
      <c r="A34" s="136"/>
      <c r="B34" s="42"/>
      <c r="C34" s="114"/>
      <c r="D34" s="29"/>
      <c r="E34" s="24"/>
      <c r="F34" s="24"/>
      <c r="G34" s="24"/>
      <c r="H34" s="35"/>
      <c r="I34" s="26"/>
      <c r="J34" s="35"/>
      <c r="K34" s="60">
        <f t="shared" si="2"/>
        <v>0</v>
      </c>
      <c r="L34" s="27"/>
      <c r="M34"/>
    </row>
    <row r="35" spans="1:13" ht="17">
      <c r="A35" s="136"/>
      <c r="B35" s="42" t="s">
        <v>48</v>
      </c>
      <c r="C35" s="114"/>
      <c r="D35" s="39">
        <v>600</v>
      </c>
      <c r="E35" s="24" t="s">
        <v>49</v>
      </c>
      <c r="F35" s="24" t="s">
        <v>50</v>
      </c>
      <c r="G35" s="24" t="s">
        <v>46</v>
      </c>
      <c r="H35" s="35">
        <v>600</v>
      </c>
      <c r="I35" s="26">
        <v>75</v>
      </c>
      <c r="J35" s="35">
        <v>3.77</v>
      </c>
      <c r="K35" s="60">
        <f t="shared" si="2"/>
        <v>45000</v>
      </c>
      <c r="L35" s="27">
        <f>(H35*J35)</f>
        <v>2262</v>
      </c>
      <c r="M35"/>
    </row>
    <row r="36" spans="1:13" ht="17">
      <c r="A36" s="136"/>
      <c r="B36" s="42"/>
      <c r="C36" s="114"/>
      <c r="D36" s="29"/>
      <c r="E36" s="24"/>
      <c r="F36" s="24"/>
      <c r="G36" s="24"/>
      <c r="H36" s="35"/>
      <c r="I36" s="26"/>
      <c r="J36" s="35"/>
      <c r="K36" s="60"/>
      <c r="L36" s="27"/>
      <c r="M36"/>
    </row>
    <row r="37" spans="1:13" ht="17">
      <c r="A37" s="136"/>
      <c r="B37" s="42"/>
      <c r="C37" s="114"/>
      <c r="D37" s="29"/>
      <c r="E37" s="24"/>
      <c r="F37" s="24"/>
      <c r="G37" s="24"/>
      <c r="H37" s="35"/>
      <c r="I37" s="26"/>
      <c r="J37" s="35"/>
      <c r="K37" s="60"/>
      <c r="L37" s="27"/>
      <c r="M37"/>
    </row>
    <row r="38" spans="1:13" ht="17">
      <c r="A38" s="136"/>
      <c r="B38" s="42"/>
      <c r="C38" s="114"/>
      <c r="D38" s="29"/>
      <c r="E38" s="24"/>
      <c r="F38" s="24"/>
      <c r="G38" s="24"/>
      <c r="H38" s="35"/>
      <c r="I38" s="26"/>
      <c r="J38" s="35"/>
      <c r="K38" s="60"/>
      <c r="L38" s="27"/>
      <c r="M38"/>
    </row>
    <row r="39" spans="1:13" ht="29">
      <c r="A39" s="136"/>
      <c r="B39" s="42" t="s">
        <v>51</v>
      </c>
      <c r="C39" s="114"/>
      <c r="D39" s="39">
        <v>700</v>
      </c>
      <c r="E39" s="24" t="s">
        <v>52</v>
      </c>
      <c r="F39" s="24" t="s">
        <v>53</v>
      </c>
      <c r="G39" s="24" t="s">
        <v>54</v>
      </c>
      <c r="H39" s="35">
        <v>10</v>
      </c>
      <c r="I39" s="26">
        <v>660</v>
      </c>
      <c r="J39" s="35">
        <v>33.24</v>
      </c>
      <c r="K39" s="60">
        <f t="shared" si="2"/>
        <v>6600</v>
      </c>
      <c r="L39" s="27">
        <f>(J39*H39)</f>
        <v>332.40000000000003</v>
      </c>
      <c r="M39"/>
    </row>
    <row r="40" spans="1:13" ht="17">
      <c r="A40" s="136"/>
      <c r="B40" s="42"/>
      <c r="C40" s="114"/>
      <c r="D40" s="29"/>
      <c r="E40" s="24" t="s">
        <v>55</v>
      </c>
      <c r="F40" s="24" t="s">
        <v>56</v>
      </c>
      <c r="G40" s="24" t="s">
        <v>54</v>
      </c>
      <c r="H40" s="35">
        <v>5</v>
      </c>
      <c r="I40" s="26">
        <v>1840</v>
      </c>
      <c r="J40" s="35">
        <v>92.68</v>
      </c>
      <c r="K40" s="60">
        <f t="shared" si="2"/>
        <v>9200</v>
      </c>
      <c r="L40" s="27">
        <f t="shared" ref="L40:L41" si="3">(J40*H40)</f>
        <v>463.40000000000003</v>
      </c>
      <c r="M40"/>
    </row>
    <row r="41" spans="1:13" ht="17">
      <c r="A41" s="136"/>
      <c r="B41" s="42"/>
      <c r="C41" s="114"/>
      <c r="D41" s="29"/>
      <c r="E41" s="24" t="s">
        <v>57</v>
      </c>
      <c r="F41" s="24" t="s">
        <v>45</v>
      </c>
      <c r="G41" s="24" t="s">
        <v>31</v>
      </c>
      <c r="H41" s="40">
        <v>700</v>
      </c>
      <c r="I41" s="26">
        <v>7</v>
      </c>
      <c r="J41" s="35">
        <v>0.35</v>
      </c>
      <c r="K41" s="60">
        <f t="shared" si="2"/>
        <v>4900</v>
      </c>
      <c r="L41" s="27">
        <f t="shared" si="3"/>
        <v>244.99999999999997</v>
      </c>
      <c r="M41"/>
    </row>
    <row r="42" spans="1:13" ht="17">
      <c r="A42" s="136"/>
      <c r="B42" s="42"/>
      <c r="C42" s="114"/>
      <c r="D42" s="29"/>
      <c r="E42" s="24"/>
      <c r="F42" s="24"/>
      <c r="G42" s="24"/>
      <c r="H42" s="35"/>
      <c r="I42" s="26"/>
      <c r="J42" s="35"/>
      <c r="K42" s="60"/>
      <c r="L42" s="27"/>
      <c r="M42"/>
    </row>
    <row r="43" spans="1:13" ht="29">
      <c r="A43" s="136"/>
      <c r="B43" s="42" t="s">
        <v>58</v>
      </c>
      <c r="C43" s="114"/>
      <c r="D43" s="39">
        <v>140</v>
      </c>
      <c r="E43" s="24" t="s">
        <v>59</v>
      </c>
      <c r="F43" s="41" t="s">
        <v>60</v>
      </c>
      <c r="G43" s="41" t="s">
        <v>61</v>
      </c>
      <c r="H43" s="35">
        <v>1</v>
      </c>
      <c r="I43" s="26">
        <v>1400</v>
      </c>
      <c r="J43" s="35">
        <v>70</v>
      </c>
      <c r="K43" s="60">
        <f t="shared" si="2"/>
        <v>1400</v>
      </c>
      <c r="L43" s="27">
        <f>(J43*1)</f>
        <v>70</v>
      </c>
      <c r="M43"/>
    </row>
    <row r="44" spans="1:13" ht="17">
      <c r="A44" s="136"/>
      <c r="B44" s="42"/>
      <c r="C44" s="114"/>
      <c r="D44" s="29"/>
      <c r="E44" s="24"/>
      <c r="F44" s="24"/>
      <c r="G44" s="24"/>
      <c r="H44" s="35"/>
      <c r="I44" s="26"/>
      <c r="J44" s="35"/>
      <c r="K44" s="60"/>
      <c r="L44" s="27"/>
      <c r="M44"/>
    </row>
    <row r="45" spans="1:13" ht="17">
      <c r="A45" s="136"/>
      <c r="B45" s="42"/>
      <c r="C45" s="114"/>
      <c r="D45" s="29"/>
      <c r="E45" s="24"/>
      <c r="F45" s="24"/>
      <c r="G45" s="24"/>
      <c r="H45" s="35"/>
      <c r="I45" s="26"/>
      <c r="J45" s="35"/>
      <c r="K45" s="60"/>
      <c r="L45" s="27"/>
      <c r="M45"/>
    </row>
    <row r="46" spans="1:13" ht="17">
      <c r="A46" s="136"/>
      <c r="B46" s="42" t="s">
        <v>62</v>
      </c>
      <c r="C46" s="114"/>
      <c r="D46" s="39">
        <v>100</v>
      </c>
      <c r="E46" s="24" t="s">
        <v>63</v>
      </c>
      <c r="F46" s="24" t="s">
        <v>64</v>
      </c>
      <c r="G46" s="24" t="s">
        <v>65</v>
      </c>
      <c r="H46" s="35">
        <v>1</v>
      </c>
      <c r="I46" s="26">
        <v>2000</v>
      </c>
      <c r="J46" s="35">
        <v>100</v>
      </c>
      <c r="K46" s="60">
        <f t="shared" si="2"/>
        <v>2000</v>
      </c>
      <c r="L46" s="27">
        <f>(J46*H46)</f>
        <v>100</v>
      </c>
      <c r="M46"/>
    </row>
    <row r="47" spans="1:13" ht="17">
      <c r="A47" s="136"/>
      <c r="B47" s="42"/>
      <c r="C47" s="114"/>
      <c r="D47" s="29"/>
      <c r="E47" s="24" t="s">
        <v>66</v>
      </c>
      <c r="F47" s="24" t="s">
        <v>67</v>
      </c>
      <c r="G47" s="24" t="s">
        <v>31</v>
      </c>
      <c r="H47" s="35">
        <v>1</v>
      </c>
      <c r="I47" s="26">
        <v>160</v>
      </c>
      <c r="J47" s="35">
        <v>8.2799999999999994</v>
      </c>
      <c r="K47" s="60">
        <f t="shared" si="2"/>
        <v>160</v>
      </c>
      <c r="L47" s="27">
        <f>(J47*H47)</f>
        <v>8.2799999999999994</v>
      </c>
      <c r="M47"/>
    </row>
    <row r="48" spans="1:13" ht="17">
      <c r="A48" s="136"/>
      <c r="B48" s="42"/>
      <c r="C48" s="114"/>
      <c r="D48" s="29"/>
      <c r="E48" s="24"/>
      <c r="F48" s="24"/>
      <c r="G48" s="24"/>
      <c r="H48" s="35"/>
      <c r="I48" s="26"/>
      <c r="J48" s="35"/>
      <c r="K48" s="60"/>
      <c r="L48" s="27"/>
      <c r="M48"/>
    </row>
    <row r="49" spans="1:13" ht="17">
      <c r="A49" s="136"/>
      <c r="B49" s="42" t="s">
        <v>68</v>
      </c>
      <c r="C49" s="114"/>
      <c r="D49" s="29"/>
      <c r="E49" s="24" t="s">
        <v>69</v>
      </c>
      <c r="F49" s="24" t="s">
        <v>70</v>
      </c>
      <c r="G49" s="24" t="s">
        <v>71</v>
      </c>
      <c r="H49" s="35">
        <v>5</v>
      </c>
      <c r="I49" s="26">
        <v>130</v>
      </c>
      <c r="J49" s="35">
        <v>6.63</v>
      </c>
      <c r="K49" s="60">
        <f t="shared" si="2"/>
        <v>650</v>
      </c>
      <c r="L49" s="27">
        <f>(J49*8)</f>
        <v>53.04</v>
      </c>
      <c r="M49"/>
    </row>
    <row r="50" spans="1:13" ht="37">
      <c r="A50" s="136"/>
      <c r="B50" s="33"/>
      <c r="C50" s="114"/>
      <c r="D50" s="97" t="s">
        <v>72</v>
      </c>
      <c r="E50" s="24" t="s">
        <v>73</v>
      </c>
      <c r="F50" s="24" t="s">
        <v>74</v>
      </c>
      <c r="G50" s="24" t="s">
        <v>71</v>
      </c>
      <c r="H50" s="35">
        <v>10</v>
      </c>
      <c r="I50" s="26">
        <v>90</v>
      </c>
      <c r="J50" s="35">
        <v>4.74</v>
      </c>
      <c r="K50" s="60">
        <f t="shared" si="2"/>
        <v>900</v>
      </c>
      <c r="L50" s="27">
        <f>(J50*10)</f>
        <v>47.400000000000006</v>
      </c>
      <c r="M50"/>
    </row>
    <row r="51" spans="1:13">
      <c r="A51" s="136"/>
      <c r="B51" s="33"/>
      <c r="C51" s="114"/>
      <c r="D51" s="22"/>
      <c r="E51" s="24" t="s">
        <v>75</v>
      </c>
      <c r="F51" s="24" t="s">
        <v>74</v>
      </c>
      <c r="G51" s="24" t="s">
        <v>71</v>
      </c>
      <c r="H51" s="35">
        <v>6</v>
      </c>
      <c r="I51" s="26">
        <v>100</v>
      </c>
      <c r="J51" s="35">
        <v>5.0999999999999996</v>
      </c>
      <c r="K51" s="60">
        <f t="shared" si="2"/>
        <v>600</v>
      </c>
      <c r="L51" s="27">
        <f>(J51*10)</f>
        <v>51</v>
      </c>
      <c r="M51"/>
    </row>
    <row r="52" spans="1:13">
      <c r="A52" s="136"/>
      <c r="B52" s="33"/>
      <c r="C52" s="114"/>
      <c r="D52" s="22"/>
      <c r="E52" s="24" t="s">
        <v>27</v>
      </c>
      <c r="F52" s="24" t="s">
        <v>76</v>
      </c>
      <c r="G52" s="24" t="s">
        <v>77</v>
      </c>
      <c r="H52" s="35">
        <v>6</v>
      </c>
      <c r="I52" s="26">
        <v>40</v>
      </c>
      <c r="J52" s="35">
        <v>1.9</v>
      </c>
      <c r="K52" s="60">
        <f t="shared" si="2"/>
        <v>240</v>
      </c>
      <c r="L52" s="27">
        <f>(J52*8)</f>
        <v>15.2</v>
      </c>
      <c r="M52"/>
    </row>
    <row r="53" spans="1:13">
      <c r="A53" s="136"/>
      <c r="B53" s="33"/>
      <c r="C53" s="115"/>
      <c r="D53" s="22"/>
      <c r="E53" s="24" t="s">
        <v>78</v>
      </c>
      <c r="F53" s="24" t="s">
        <v>79</v>
      </c>
      <c r="G53" s="24" t="s">
        <v>77</v>
      </c>
      <c r="H53" s="35">
        <v>12</v>
      </c>
      <c r="I53" s="26">
        <v>16</v>
      </c>
      <c r="J53" s="35">
        <v>0.79</v>
      </c>
      <c r="K53" s="60">
        <f t="shared" si="2"/>
        <v>192</v>
      </c>
      <c r="L53" s="27">
        <f>(J53*20)</f>
        <v>15.8</v>
      </c>
      <c r="M53"/>
    </row>
    <row r="54" spans="1:13">
      <c r="A54" s="136"/>
      <c r="B54" s="33"/>
      <c r="C54" s="33"/>
      <c r="D54" s="29"/>
      <c r="E54" s="24"/>
      <c r="F54" s="24"/>
      <c r="G54" s="24"/>
      <c r="H54" s="35"/>
      <c r="I54" s="26"/>
      <c r="J54" s="35"/>
      <c r="K54" s="60"/>
      <c r="L54" s="27"/>
      <c r="M54"/>
    </row>
    <row r="55" spans="1:13" ht="44.5" customHeight="1" thickBot="1">
      <c r="A55" s="136"/>
      <c r="B55" s="9"/>
      <c r="C55" s="9"/>
      <c r="D55" s="9"/>
      <c r="E55" s="9"/>
      <c r="J55" s="34"/>
      <c r="K55" s="63">
        <f>SUM(K48:K54)</f>
        <v>2582</v>
      </c>
      <c r="L55" s="64">
        <f>SUM(L32:L53)</f>
        <v>4239.5200000000004</v>
      </c>
      <c r="M55"/>
    </row>
    <row r="56" spans="1:13" ht="20.149999999999999" customHeight="1">
      <c r="A56" s="136"/>
      <c r="B56" s="9"/>
      <c r="C56" s="9"/>
      <c r="D56" s="9"/>
      <c r="E56" s="9"/>
      <c r="J56" s="34"/>
      <c r="K56" s="16"/>
      <c r="L56" s="17"/>
      <c r="M56"/>
    </row>
    <row r="57" spans="1:13" ht="38.25" customHeight="1">
      <c r="A57" s="136"/>
      <c r="B57" s="124" t="s">
        <v>14</v>
      </c>
      <c r="C57" s="126" t="s">
        <v>15</v>
      </c>
      <c r="D57" s="122" t="s">
        <v>80</v>
      </c>
      <c r="E57" s="141" t="s">
        <v>17</v>
      </c>
      <c r="F57" s="122" t="s">
        <v>18</v>
      </c>
      <c r="G57" s="122" t="s">
        <v>40</v>
      </c>
      <c r="H57" s="122" t="s">
        <v>19</v>
      </c>
      <c r="I57" s="122" t="s">
        <v>20</v>
      </c>
      <c r="J57" s="122"/>
      <c r="K57" s="122" t="s">
        <v>21</v>
      </c>
      <c r="L57" s="122"/>
      <c r="M57"/>
    </row>
    <row r="58" spans="1:13" ht="16" customHeight="1">
      <c r="A58" s="136"/>
      <c r="B58" s="140"/>
      <c r="C58" s="127"/>
      <c r="D58" s="141"/>
      <c r="E58" s="142"/>
      <c r="F58" s="141"/>
      <c r="G58" s="141"/>
      <c r="H58" s="141"/>
      <c r="I58" s="65" t="s">
        <v>22</v>
      </c>
      <c r="J58" s="65" t="s">
        <v>23</v>
      </c>
      <c r="K58" s="65" t="s">
        <v>22</v>
      </c>
      <c r="L58" s="66" t="s">
        <v>23</v>
      </c>
      <c r="M58"/>
    </row>
    <row r="59" spans="1:13" ht="41.25" customHeight="1">
      <c r="A59" s="136"/>
      <c r="B59" s="75" t="s">
        <v>81</v>
      </c>
      <c r="C59" s="75"/>
      <c r="D59" s="68"/>
      <c r="E59" s="18"/>
      <c r="F59" s="18"/>
      <c r="G59" s="18"/>
      <c r="H59" s="19"/>
      <c r="I59" s="25"/>
      <c r="J59" s="25"/>
      <c r="K59" s="36"/>
      <c r="L59" s="27"/>
      <c r="M59"/>
    </row>
    <row r="60" spans="1:13" ht="17">
      <c r="A60" s="136"/>
      <c r="B60" s="43"/>
      <c r="C60" s="132" t="s">
        <v>82</v>
      </c>
      <c r="D60" s="29"/>
      <c r="E60" s="31"/>
      <c r="F60" s="19"/>
      <c r="G60" s="19"/>
      <c r="H60" s="31"/>
      <c r="I60" s="26"/>
      <c r="J60" s="25"/>
      <c r="K60" s="36"/>
      <c r="L60" s="27"/>
      <c r="M60"/>
    </row>
    <row r="61" spans="1:13" ht="29">
      <c r="A61" s="136"/>
      <c r="B61" s="42" t="s">
        <v>83</v>
      </c>
      <c r="C61" s="133"/>
      <c r="D61" s="39">
        <v>600</v>
      </c>
      <c r="E61" s="31" t="s">
        <v>52</v>
      </c>
      <c r="F61" s="31" t="s">
        <v>84</v>
      </c>
      <c r="G61" s="31" t="s">
        <v>54</v>
      </c>
      <c r="H61" s="31" t="s">
        <v>85</v>
      </c>
      <c r="I61" s="26"/>
      <c r="J61" s="35">
        <v>33.24</v>
      </c>
      <c r="K61" s="36"/>
      <c r="L61" s="27">
        <f>(J61*9)</f>
        <v>299.16000000000003</v>
      </c>
      <c r="M61"/>
    </row>
    <row r="62" spans="1:13" ht="17">
      <c r="A62" s="136"/>
      <c r="B62" s="42"/>
      <c r="C62" s="133"/>
      <c r="D62" s="29"/>
      <c r="E62" s="31" t="s">
        <v>86</v>
      </c>
      <c r="F62" s="31" t="s">
        <v>53</v>
      </c>
      <c r="G62" s="31" t="s">
        <v>87</v>
      </c>
      <c r="H62" s="31" t="s">
        <v>88</v>
      </c>
      <c r="I62" s="26"/>
      <c r="J62" s="35">
        <v>40.340000000000003</v>
      </c>
      <c r="K62" s="36"/>
      <c r="L62" s="27">
        <f>(J62*3)</f>
        <v>121.02000000000001</v>
      </c>
      <c r="M62"/>
    </row>
    <row r="63" spans="1:13" ht="17">
      <c r="A63" s="136"/>
      <c r="B63" s="42"/>
      <c r="C63" s="133"/>
      <c r="D63" s="29"/>
      <c r="E63" s="31" t="s">
        <v>66</v>
      </c>
      <c r="F63" s="31" t="s">
        <v>74</v>
      </c>
      <c r="G63" s="31" t="s">
        <v>89</v>
      </c>
      <c r="H63" s="31" t="s">
        <v>90</v>
      </c>
      <c r="I63" s="26"/>
      <c r="J63" s="35">
        <v>8.2799999999999994</v>
      </c>
      <c r="K63" s="36"/>
      <c r="L63" s="27">
        <f>(J63*6)</f>
        <v>49.679999999999993</v>
      </c>
      <c r="M63"/>
    </row>
    <row r="64" spans="1:13" ht="17">
      <c r="A64" s="136"/>
      <c r="B64" s="42"/>
      <c r="C64" s="133"/>
      <c r="D64" s="29"/>
      <c r="E64" s="69" t="s">
        <v>91</v>
      </c>
      <c r="F64" s="31"/>
      <c r="G64" s="31"/>
      <c r="H64" s="31"/>
      <c r="I64" s="26"/>
      <c r="J64" s="35"/>
      <c r="K64" s="36"/>
      <c r="L64" s="27"/>
      <c r="M64"/>
    </row>
    <row r="65" spans="1:13" ht="17">
      <c r="A65" s="136"/>
      <c r="B65" s="42"/>
      <c r="C65" s="133"/>
      <c r="D65" s="29"/>
      <c r="E65" s="31" t="s">
        <v>92</v>
      </c>
      <c r="F65" s="31" t="s">
        <v>93</v>
      </c>
      <c r="G65" s="31" t="s">
        <v>94</v>
      </c>
      <c r="H65" s="31" t="s">
        <v>95</v>
      </c>
      <c r="I65" s="26"/>
      <c r="J65" s="35">
        <v>55.99</v>
      </c>
      <c r="K65" s="36"/>
      <c r="L65" s="27">
        <f>(J65*7)</f>
        <v>391.93</v>
      </c>
      <c r="M65"/>
    </row>
    <row r="66" spans="1:13" ht="17">
      <c r="A66" s="136"/>
      <c r="B66" s="42"/>
      <c r="C66" s="133"/>
      <c r="D66" s="29"/>
      <c r="E66" s="31" t="s">
        <v>96</v>
      </c>
      <c r="F66" s="31" t="s">
        <v>97</v>
      </c>
      <c r="G66" s="31" t="s">
        <v>98</v>
      </c>
      <c r="H66" s="31" t="s">
        <v>99</v>
      </c>
      <c r="I66" s="26"/>
      <c r="J66" s="35">
        <v>51.72</v>
      </c>
      <c r="K66" s="36"/>
      <c r="L66" s="27">
        <f>(J66*7)</f>
        <v>362.03999999999996</v>
      </c>
      <c r="M66"/>
    </row>
    <row r="67" spans="1:13" ht="17">
      <c r="A67" s="136"/>
      <c r="B67" s="42"/>
      <c r="C67" s="133"/>
      <c r="D67" s="29"/>
      <c r="E67" s="69" t="s">
        <v>100</v>
      </c>
      <c r="F67" s="31"/>
      <c r="G67" s="31"/>
      <c r="H67" s="31"/>
      <c r="I67" s="26"/>
      <c r="J67" s="35"/>
      <c r="K67" s="36"/>
      <c r="L67" s="27"/>
      <c r="M67"/>
    </row>
    <row r="68" spans="1:13" ht="17">
      <c r="A68" s="136"/>
      <c r="B68" s="42"/>
      <c r="C68" s="133"/>
      <c r="D68" s="29"/>
      <c r="E68" s="31" t="s">
        <v>92</v>
      </c>
      <c r="F68" s="31" t="s">
        <v>93</v>
      </c>
      <c r="G68" s="31" t="s">
        <v>101</v>
      </c>
      <c r="H68" s="31" t="s">
        <v>95</v>
      </c>
      <c r="I68" s="26"/>
      <c r="J68" s="35">
        <v>55.99</v>
      </c>
      <c r="K68" s="36"/>
      <c r="L68" s="27">
        <f>(J68*7)</f>
        <v>391.93</v>
      </c>
      <c r="M68"/>
    </row>
    <row r="69" spans="1:13" ht="17">
      <c r="A69" s="136"/>
      <c r="B69" s="42"/>
      <c r="C69" s="133"/>
      <c r="D69" s="29"/>
      <c r="E69" s="31" t="s">
        <v>96</v>
      </c>
      <c r="F69" s="31" t="s">
        <v>97</v>
      </c>
      <c r="G69" s="31" t="s">
        <v>102</v>
      </c>
      <c r="H69" s="31" t="s">
        <v>99</v>
      </c>
      <c r="I69" s="26"/>
      <c r="J69" s="35">
        <v>51.72</v>
      </c>
      <c r="K69" s="36"/>
      <c r="L69" s="27">
        <f>(J69*12)</f>
        <v>620.64</v>
      </c>
      <c r="M69"/>
    </row>
    <row r="70" spans="1:13" ht="29">
      <c r="A70" s="136"/>
      <c r="B70" s="42"/>
      <c r="C70" s="133"/>
      <c r="D70" s="28"/>
      <c r="E70" s="70" t="s">
        <v>103</v>
      </c>
      <c r="F70" s="19"/>
      <c r="G70" s="19"/>
      <c r="H70" s="31"/>
      <c r="I70" s="25"/>
      <c r="J70" s="35"/>
      <c r="K70" s="25"/>
      <c r="L70" s="30"/>
      <c r="M70"/>
    </row>
    <row r="71" spans="1:13" ht="17">
      <c r="A71" s="136"/>
      <c r="B71" s="42"/>
      <c r="C71" s="133"/>
      <c r="D71" s="29"/>
      <c r="E71" s="31"/>
      <c r="F71" s="31"/>
      <c r="G71" s="31"/>
      <c r="H71" s="31"/>
      <c r="I71" s="25"/>
      <c r="J71" s="35"/>
      <c r="K71" s="36"/>
      <c r="L71" s="27"/>
      <c r="M71"/>
    </row>
    <row r="72" spans="1:13" ht="17">
      <c r="A72" s="136"/>
      <c r="B72" s="42" t="s">
        <v>104</v>
      </c>
      <c r="C72" s="133"/>
      <c r="D72" s="39"/>
      <c r="E72" s="31"/>
      <c r="F72" s="19"/>
      <c r="G72" s="19"/>
      <c r="H72" s="31"/>
      <c r="I72" s="25"/>
      <c r="J72" s="35"/>
      <c r="K72" s="36"/>
      <c r="L72" s="27"/>
      <c r="M72"/>
    </row>
    <row r="73" spans="1:13" ht="29">
      <c r="A73" s="136"/>
      <c r="B73" s="42"/>
      <c r="C73" s="133"/>
      <c r="D73" s="39">
        <v>130</v>
      </c>
      <c r="E73" s="31" t="s">
        <v>105</v>
      </c>
      <c r="F73" s="31" t="s">
        <v>106</v>
      </c>
      <c r="G73" s="31" t="s">
        <v>107</v>
      </c>
      <c r="H73" s="31" t="s">
        <v>108</v>
      </c>
      <c r="I73" s="25"/>
      <c r="J73" s="35">
        <v>95</v>
      </c>
      <c r="K73" s="36"/>
      <c r="L73" s="27">
        <f>(J73*3)</f>
        <v>285</v>
      </c>
      <c r="M73"/>
    </row>
    <row r="74" spans="1:13" ht="17">
      <c r="A74" s="136"/>
      <c r="B74" s="42"/>
      <c r="C74" s="133"/>
      <c r="D74" s="29"/>
      <c r="E74" s="31" t="s">
        <v>109</v>
      </c>
      <c r="F74" s="31" t="s">
        <v>110</v>
      </c>
      <c r="G74" s="31" t="s">
        <v>111</v>
      </c>
      <c r="H74" s="31" t="s">
        <v>112</v>
      </c>
      <c r="I74" s="25"/>
      <c r="J74" s="35">
        <v>25</v>
      </c>
      <c r="K74" s="36"/>
      <c r="L74" s="27">
        <f>(J74*1)</f>
        <v>25</v>
      </c>
      <c r="M74"/>
    </row>
    <row r="75" spans="1:13" ht="17">
      <c r="A75" s="136"/>
      <c r="B75" s="42"/>
      <c r="C75" s="133"/>
      <c r="D75" s="29"/>
      <c r="E75" s="31" t="s">
        <v>113</v>
      </c>
      <c r="F75" s="31" t="s">
        <v>114</v>
      </c>
      <c r="G75" s="31" t="s">
        <v>111</v>
      </c>
      <c r="H75" s="31" t="s">
        <v>112</v>
      </c>
      <c r="I75" s="25"/>
      <c r="J75" s="35">
        <v>15.92</v>
      </c>
      <c r="K75" s="36"/>
      <c r="L75" s="27">
        <f>(J75*1)</f>
        <v>15.92</v>
      </c>
      <c r="M75"/>
    </row>
    <row r="76" spans="1:13" ht="29">
      <c r="A76" s="136"/>
      <c r="B76" s="42"/>
      <c r="C76" s="133"/>
      <c r="D76" s="29"/>
      <c r="E76" s="31" t="s">
        <v>115</v>
      </c>
      <c r="F76" s="31" t="s">
        <v>116</v>
      </c>
      <c r="G76" s="31" t="s">
        <v>111</v>
      </c>
      <c r="H76" s="31" t="s">
        <v>112</v>
      </c>
      <c r="I76" s="25"/>
      <c r="J76" s="35">
        <v>13.1</v>
      </c>
      <c r="K76" s="36"/>
      <c r="L76" s="27">
        <f>(J76*1)</f>
        <v>13.1</v>
      </c>
      <c r="M76"/>
    </row>
    <row r="77" spans="1:13" ht="17">
      <c r="A77" s="136"/>
      <c r="B77" s="42"/>
      <c r="C77" s="133"/>
      <c r="D77" s="29"/>
      <c r="E77" s="31" t="s">
        <v>117</v>
      </c>
      <c r="F77" s="31" t="s">
        <v>118</v>
      </c>
      <c r="G77" s="31" t="s">
        <v>119</v>
      </c>
      <c r="H77" s="31" t="s">
        <v>120</v>
      </c>
      <c r="I77" s="25"/>
      <c r="J77" s="35">
        <v>13</v>
      </c>
      <c r="K77" s="36"/>
      <c r="L77" s="27">
        <f>(J77*4)</f>
        <v>52</v>
      </c>
      <c r="M77"/>
    </row>
    <row r="78" spans="1:13" ht="29">
      <c r="A78" s="136"/>
      <c r="B78" s="42"/>
      <c r="C78" s="133"/>
      <c r="D78" s="29"/>
      <c r="E78" s="70" t="s">
        <v>103</v>
      </c>
      <c r="F78" s="31"/>
      <c r="G78" s="31"/>
      <c r="H78" s="31"/>
      <c r="I78" s="25"/>
      <c r="J78" s="35"/>
      <c r="K78" s="36"/>
      <c r="L78" s="27"/>
      <c r="M78"/>
    </row>
    <row r="79" spans="1:13" ht="17">
      <c r="A79" s="136"/>
      <c r="B79" s="42"/>
      <c r="C79" s="133"/>
      <c r="D79" s="29"/>
      <c r="E79" s="31"/>
      <c r="F79" s="31"/>
      <c r="G79" s="31"/>
      <c r="H79" s="31"/>
      <c r="I79" s="25"/>
      <c r="J79" s="35"/>
      <c r="K79" s="36"/>
      <c r="L79" s="27"/>
      <c r="M79"/>
    </row>
    <row r="80" spans="1:13" ht="17">
      <c r="A80" s="136"/>
      <c r="B80" s="42" t="s">
        <v>121</v>
      </c>
      <c r="C80" s="133"/>
      <c r="D80" s="39">
        <v>100</v>
      </c>
      <c r="E80" s="31"/>
      <c r="F80" s="19"/>
      <c r="G80" s="19"/>
      <c r="H80" s="31"/>
      <c r="I80" s="26"/>
      <c r="J80" s="35"/>
      <c r="K80" s="36"/>
      <c r="L80" s="27"/>
      <c r="M80"/>
    </row>
    <row r="81" spans="1:13" ht="29">
      <c r="A81" s="136"/>
      <c r="B81" s="42"/>
      <c r="C81" s="133"/>
      <c r="D81" s="29"/>
      <c r="E81" s="70" t="s">
        <v>103</v>
      </c>
      <c r="F81" s="19"/>
      <c r="G81" s="19"/>
      <c r="H81" s="31"/>
      <c r="I81" s="26"/>
      <c r="J81" s="35"/>
      <c r="K81" s="36"/>
      <c r="L81" s="27"/>
      <c r="M81"/>
    </row>
    <row r="82" spans="1:13" ht="17">
      <c r="A82" s="136"/>
      <c r="B82" s="42"/>
      <c r="C82" s="133"/>
      <c r="D82" s="29"/>
      <c r="E82" s="31"/>
      <c r="F82" s="31"/>
      <c r="G82" s="31"/>
      <c r="H82" s="31"/>
      <c r="I82" s="26"/>
      <c r="J82" s="35"/>
      <c r="K82" s="36"/>
      <c r="L82" s="27"/>
      <c r="M82"/>
    </row>
    <row r="83" spans="1:13" ht="17">
      <c r="A83" s="136"/>
      <c r="B83" s="42" t="s">
        <v>122</v>
      </c>
      <c r="C83" s="133"/>
      <c r="D83" s="39">
        <v>130</v>
      </c>
      <c r="E83" s="31"/>
      <c r="F83" s="31"/>
      <c r="G83" s="31"/>
      <c r="H83" s="31"/>
      <c r="I83" s="26"/>
      <c r="J83" s="35"/>
      <c r="K83" s="36"/>
      <c r="L83" s="27"/>
      <c r="M83"/>
    </row>
    <row r="84" spans="1:13" ht="17">
      <c r="A84" s="136"/>
      <c r="B84" s="42"/>
      <c r="C84" s="133"/>
      <c r="D84" s="29"/>
      <c r="E84" s="31" t="s">
        <v>122</v>
      </c>
      <c r="F84" s="31" t="s">
        <v>123</v>
      </c>
      <c r="G84" s="31" t="s">
        <v>89</v>
      </c>
      <c r="H84" s="31" t="s">
        <v>124</v>
      </c>
      <c r="I84" s="26"/>
      <c r="J84" s="35">
        <v>8</v>
      </c>
      <c r="K84" s="36"/>
      <c r="L84" s="27">
        <f>(J84*130)</f>
        <v>1040</v>
      </c>
      <c r="M84"/>
    </row>
    <row r="85" spans="1:13" ht="17">
      <c r="A85" s="136"/>
      <c r="B85" s="42"/>
      <c r="C85" s="133"/>
      <c r="D85" s="29"/>
      <c r="E85" s="31" t="s">
        <v>125</v>
      </c>
      <c r="F85" s="31" t="s">
        <v>126</v>
      </c>
      <c r="G85" s="31" t="s">
        <v>127</v>
      </c>
      <c r="H85" s="31" t="s">
        <v>128</v>
      </c>
      <c r="I85" s="26"/>
      <c r="J85" s="35">
        <v>72.97</v>
      </c>
      <c r="K85" s="36"/>
      <c r="L85" s="27">
        <f>(J85*1)</f>
        <v>72.97</v>
      </c>
      <c r="M85"/>
    </row>
    <row r="86" spans="1:13" ht="29">
      <c r="A86" s="136"/>
      <c r="B86" s="42"/>
      <c r="C86" s="133"/>
      <c r="D86" s="29"/>
      <c r="E86" s="70" t="s">
        <v>103</v>
      </c>
      <c r="F86" s="31"/>
      <c r="G86" s="31"/>
      <c r="H86" s="31"/>
      <c r="I86" s="26"/>
      <c r="J86" s="35"/>
      <c r="K86" s="36"/>
      <c r="L86" s="27"/>
      <c r="M86"/>
    </row>
    <row r="87" spans="1:13" ht="17">
      <c r="A87" s="136"/>
      <c r="B87" s="42"/>
      <c r="C87" s="133"/>
      <c r="D87" s="29"/>
      <c r="E87" s="31"/>
      <c r="F87" s="31"/>
      <c r="G87" s="31"/>
      <c r="H87" s="31"/>
      <c r="I87" s="26"/>
      <c r="J87" s="35"/>
      <c r="K87" s="36"/>
      <c r="L87" s="27"/>
      <c r="M87"/>
    </row>
    <row r="88" spans="1:13" ht="17">
      <c r="A88" s="136"/>
      <c r="B88" s="42" t="s">
        <v>129</v>
      </c>
      <c r="C88" s="133"/>
      <c r="D88" s="29"/>
      <c r="E88" s="31" t="s">
        <v>130</v>
      </c>
      <c r="F88" s="31" t="s">
        <v>131</v>
      </c>
      <c r="G88" s="31" t="s">
        <v>132</v>
      </c>
      <c r="H88" s="31" t="s">
        <v>133</v>
      </c>
      <c r="I88" s="26"/>
      <c r="J88" s="35">
        <v>10.199999999999999</v>
      </c>
      <c r="K88" s="36"/>
      <c r="L88" s="27">
        <f>(J88*10)</f>
        <v>102</v>
      </c>
      <c r="M88"/>
    </row>
    <row r="89" spans="1:13" ht="29">
      <c r="A89" s="136"/>
      <c r="B89" s="42"/>
      <c r="C89" s="133"/>
      <c r="D89" s="39">
        <v>960</v>
      </c>
      <c r="E89" s="31" t="s">
        <v>134</v>
      </c>
      <c r="F89" s="31" t="s">
        <v>135</v>
      </c>
      <c r="G89" s="31" t="s">
        <v>89</v>
      </c>
      <c r="H89" s="31" t="s">
        <v>136</v>
      </c>
      <c r="I89" s="26"/>
      <c r="J89" s="35">
        <v>19.920000000000002</v>
      </c>
      <c r="K89" s="36"/>
      <c r="L89" s="27">
        <f>(J89*20)</f>
        <v>398.40000000000003</v>
      </c>
      <c r="M89"/>
    </row>
    <row r="90" spans="1:13" ht="17">
      <c r="A90" s="136"/>
      <c r="B90" s="42"/>
      <c r="C90" s="133"/>
      <c r="D90" s="29"/>
      <c r="E90" s="31" t="s">
        <v>137</v>
      </c>
      <c r="F90" s="31" t="s">
        <v>45</v>
      </c>
      <c r="G90" s="31" t="s">
        <v>71</v>
      </c>
      <c r="H90" s="31" t="s">
        <v>138</v>
      </c>
      <c r="I90" s="26"/>
      <c r="J90" s="35">
        <v>8.5</v>
      </c>
      <c r="K90" s="36"/>
      <c r="L90" s="27">
        <f>(J90*5)</f>
        <v>42.5</v>
      </c>
      <c r="M90"/>
    </row>
    <row r="91" spans="1:13" ht="17">
      <c r="A91" s="136"/>
      <c r="B91" s="42"/>
      <c r="C91" s="133"/>
      <c r="D91" s="29"/>
      <c r="E91" s="31" t="s">
        <v>139</v>
      </c>
      <c r="F91" s="31" t="s">
        <v>45</v>
      </c>
      <c r="G91" s="31" t="s">
        <v>71</v>
      </c>
      <c r="H91" s="31" t="s">
        <v>138</v>
      </c>
      <c r="I91" s="26"/>
      <c r="J91" s="35">
        <v>8.5</v>
      </c>
      <c r="K91" s="36"/>
      <c r="L91" s="27">
        <f>(J91*5)</f>
        <v>42.5</v>
      </c>
      <c r="M91"/>
    </row>
    <row r="92" spans="1:13" ht="17">
      <c r="A92" s="136"/>
      <c r="B92" s="42"/>
      <c r="C92" s="133"/>
      <c r="D92" s="29"/>
      <c r="E92" s="31" t="s">
        <v>59</v>
      </c>
      <c r="F92" s="31" t="s">
        <v>140</v>
      </c>
      <c r="G92" s="31" t="s">
        <v>141</v>
      </c>
      <c r="H92" s="31" t="s">
        <v>142</v>
      </c>
      <c r="I92" s="25"/>
      <c r="J92" s="35">
        <v>69.22</v>
      </c>
      <c r="K92" s="36"/>
      <c r="L92" s="27">
        <f>(J92*2)</f>
        <v>138.44</v>
      </c>
      <c r="M92"/>
    </row>
    <row r="93" spans="1:13" ht="17">
      <c r="A93" s="136"/>
      <c r="B93" s="42"/>
      <c r="C93" s="133"/>
      <c r="D93" s="29"/>
      <c r="E93" s="31"/>
      <c r="F93" s="31"/>
      <c r="G93" s="31"/>
      <c r="H93" s="31"/>
      <c r="I93" s="26"/>
      <c r="J93" s="35"/>
      <c r="K93" s="36"/>
      <c r="L93" s="27"/>
      <c r="M93"/>
    </row>
    <row r="94" spans="1:13" ht="17">
      <c r="A94" s="136"/>
      <c r="B94" s="42" t="s">
        <v>143</v>
      </c>
      <c r="C94" s="133"/>
      <c r="D94" s="29"/>
      <c r="E94" s="31"/>
      <c r="F94" s="31"/>
      <c r="G94" s="31"/>
      <c r="H94" s="31"/>
      <c r="I94" s="26"/>
      <c r="J94" s="35"/>
      <c r="K94" s="36"/>
      <c r="L94" s="27"/>
      <c r="M94"/>
    </row>
    <row r="95" spans="1:13" ht="17">
      <c r="A95" s="136"/>
      <c r="B95" s="42"/>
      <c r="C95" s="133"/>
      <c r="D95" s="29"/>
      <c r="E95" s="31" t="s">
        <v>69</v>
      </c>
      <c r="F95" s="31" t="s">
        <v>144</v>
      </c>
      <c r="G95" s="31" t="s">
        <v>71</v>
      </c>
      <c r="H95" s="31" t="s">
        <v>145</v>
      </c>
      <c r="I95" s="26"/>
      <c r="J95" s="35">
        <v>6.63</v>
      </c>
      <c r="K95" s="36"/>
      <c r="L95" s="27">
        <f>(J95*32)</f>
        <v>212.16</v>
      </c>
      <c r="M95"/>
    </row>
    <row r="96" spans="1:13" ht="17">
      <c r="A96" s="136"/>
      <c r="B96" s="43"/>
      <c r="C96" s="133"/>
      <c r="D96" s="39">
        <v>960</v>
      </c>
      <c r="E96" s="31" t="s">
        <v>73</v>
      </c>
      <c r="F96" s="31" t="s">
        <v>146</v>
      </c>
      <c r="G96" s="31" t="s">
        <v>71</v>
      </c>
      <c r="H96" s="31" t="s">
        <v>147</v>
      </c>
      <c r="I96" s="26"/>
      <c r="J96" s="35">
        <v>4.74</v>
      </c>
      <c r="K96" s="36"/>
      <c r="L96" s="27">
        <f>(J96*10)</f>
        <v>47.400000000000006</v>
      </c>
      <c r="M96"/>
    </row>
    <row r="97" spans="1:13" ht="17">
      <c r="A97" s="136"/>
      <c r="B97" s="43"/>
      <c r="C97" s="133"/>
      <c r="D97" s="29"/>
      <c r="E97" s="31" t="s">
        <v>75</v>
      </c>
      <c r="F97" s="31" t="s">
        <v>146</v>
      </c>
      <c r="G97" s="31" t="s">
        <v>71</v>
      </c>
      <c r="H97" s="31" t="s">
        <v>147</v>
      </c>
      <c r="I97" s="26"/>
      <c r="J97" s="35">
        <v>5.0999999999999996</v>
      </c>
      <c r="K97" s="36"/>
      <c r="L97" s="27">
        <f>(J97*10)</f>
        <v>51</v>
      </c>
      <c r="M97"/>
    </row>
    <row r="98" spans="1:13" ht="17">
      <c r="A98" s="136"/>
      <c r="B98" s="43"/>
      <c r="C98" s="133"/>
      <c r="D98" s="29"/>
      <c r="E98" s="31" t="s">
        <v>27</v>
      </c>
      <c r="F98" s="31" t="s">
        <v>148</v>
      </c>
      <c r="G98" s="31" t="s">
        <v>77</v>
      </c>
      <c r="H98" s="31" t="s">
        <v>145</v>
      </c>
      <c r="I98" s="26"/>
      <c r="J98" s="35">
        <v>1.9</v>
      </c>
      <c r="K98" s="36"/>
      <c r="L98" s="27">
        <f>(J98*8)</f>
        <v>15.2</v>
      </c>
      <c r="M98"/>
    </row>
    <row r="99" spans="1:13" ht="17">
      <c r="A99" s="136"/>
      <c r="B99" s="43"/>
      <c r="C99" s="133"/>
      <c r="D99" s="29"/>
      <c r="E99" s="31" t="s">
        <v>78</v>
      </c>
      <c r="F99" s="31" t="s">
        <v>149</v>
      </c>
      <c r="G99" s="31" t="s">
        <v>77</v>
      </c>
      <c r="H99" s="31" t="s">
        <v>150</v>
      </c>
      <c r="I99" s="26"/>
      <c r="J99" s="35">
        <v>0.79</v>
      </c>
      <c r="K99" s="36"/>
      <c r="L99" s="27">
        <f>(J99*20)</f>
        <v>15.8</v>
      </c>
      <c r="M99"/>
    </row>
    <row r="100" spans="1:13" ht="17">
      <c r="A100" s="136"/>
      <c r="B100" s="43"/>
      <c r="C100" s="134"/>
      <c r="D100" s="29"/>
      <c r="E100" s="31"/>
      <c r="F100" s="31"/>
      <c r="G100" s="31"/>
      <c r="H100" s="31"/>
      <c r="I100" s="26"/>
      <c r="J100" s="35"/>
      <c r="K100" s="36"/>
      <c r="L100" s="27"/>
      <c r="M100"/>
    </row>
    <row r="101" spans="1:13">
      <c r="A101" s="136"/>
      <c r="B101" s="77"/>
      <c r="C101" s="77"/>
      <c r="D101" s="78"/>
      <c r="E101" s="79"/>
      <c r="F101" s="79"/>
      <c r="G101" s="79"/>
      <c r="H101" s="79"/>
      <c r="I101" s="80"/>
      <c r="J101" s="79"/>
      <c r="K101" s="20"/>
      <c r="L101" s="82"/>
      <c r="M101"/>
    </row>
    <row r="102" spans="1:13" ht="51" customHeight="1">
      <c r="A102" s="136"/>
      <c r="B102" s="117"/>
      <c r="C102" s="117"/>
      <c r="D102" s="117"/>
      <c r="E102" s="117"/>
      <c r="F102" s="117"/>
      <c r="G102" s="117"/>
      <c r="H102" s="117"/>
      <c r="I102" s="117"/>
      <c r="J102" s="117"/>
      <c r="K102" s="76">
        <f>SUM(K94:K101)</f>
        <v>0</v>
      </c>
      <c r="L102" s="71">
        <f>SUM(L61:L99)</f>
        <v>4805.7899999999991</v>
      </c>
      <c r="M102"/>
    </row>
    <row r="103" spans="1:13" ht="57" customHeight="1">
      <c r="A103" s="136"/>
      <c r="B103" s="117"/>
      <c r="C103" s="117"/>
      <c r="D103" s="117"/>
      <c r="E103" s="117"/>
      <c r="F103" s="117"/>
      <c r="G103" s="117"/>
      <c r="H103" s="117"/>
      <c r="I103" s="117"/>
      <c r="J103" s="117"/>
      <c r="K103" s="81" t="s">
        <v>151</v>
      </c>
      <c r="L103" s="67">
        <f>SUM(K28,L55,L102)</f>
        <v>12415.31</v>
      </c>
      <c r="M103"/>
    </row>
    <row r="104" spans="1:13" ht="16" customHeight="1">
      <c r="A104" s="136"/>
      <c r="B104" s="117"/>
      <c r="C104" s="117"/>
      <c r="D104" s="117"/>
      <c r="E104" s="117"/>
      <c r="F104" s="117"/>
      <c r="G104" s="117"/>
      <c r="H104" s="117"/>
      <c r="I104" s="117"/>
      <c r="J104" s="117"/>
      <c r="K104"/>
      <c r="L104"/>
      <c r="M104"/>
    </row>
    <row r="105" spans="1:13" ht="16" customHeight="1">
      <c r="B105" s="9"/>
      <c r="C105" s="9"/>
      <c r="D105" s="9"/>
      <c r="E105" s="9"/>
      <c r="F105"/>
      <c r="G105"/>
      <c r="H105"/>
      <c r="I105"/>
      <c r="J105"/>
      <c r="K105"/>
      <c r="L105"/>
      <c r="M105"/>
    </row>
    <row r="106" spans="1:13" ht="16" customHeight="1">
      <c r="B106" s="9"/>
      <c r="C106" s="9"/>
      <c r="D106" s="9"/>
      <c r="E106" s="9"/>
      <c r="F106"/>
      <c r="G106"/>
      <c r="H106"/>
      <c r="I106"/>
      <c r="J106"/>
      <c r="K106"/>
      <c r="L106"/>
      <c r="M106"/>
    </row>
    <row r="107" spans="1:13" ht="16" customHeight="1">
      <c r="B107" s="9"/>
      <c r="C107" s="9"/>
      <c r="D107" s="9"/>
      <c r="E107" s="9"/>
      <c r="F107"/>
      <c r="G107"/>
      <c r="H107"/>
      <c r="I107"/>
      <c r="J107"/>
      <c r="K107"/>
      <c r="L107"/>
      <c r="M107"/>
    </row>
    <row r="108" spans="1:13" ht="16" customHeight="1">
      <c r="B108" s="9"/>
      <c r="C108" s="9"/>
      <c r="D108" s="9"/>
      <c r="E108" s="9"/>
      <c r="F108"/>
      <c r="G108"/>
      <c r="H108"/>
      <c r="I108"/>
      <c r="J108"/>
      <c r="K108"/>
      <c r="L108"/>
      <c r="M108"/>
    </row>
    <row r="109" spans="1:13" ht="16" customHeight="1">
      <c r="B109" s="9"/>
      <c r="C109" s="9"/>
      <c r="D109" s="9"/>
      <c r="E109" s="9"/>
      <c r="F109"/>
      <c r="G109"/>
      <c r="H109"/>
      <c r="I109"/>
      <c r="J109"/>
      <c r="K109"/>
      <c r="L109"/>
      <c r="M109"/>
    </row>
    <row r="110" spans="1:13" ht="16" customHeight="1">
      <c r="B110" s="9"/>
      <c r="C110" s="9"/>
      <c r="D110" s="9"/>
      <c r="E110" s="9"/>
      <c r="F110"/>
      <c r="G110"/>
      <c r="H110"/>
      <c r="I110"/>
      <c r="J110"/>
      <c r="K110"/>
      <c r="L110"/>
      <c r="M110"/>
    </row>
    <row r="111" spans="1:13" ht="16" customHeight="1">
      <c r="B111" s="9"/>
      <c r="C111" s="9"/>
      <c r="D111" s="9"/>
      <c r="E111" s="9"/>
      <c r="F111"/>
      <c r="G111"/>
      <c r="H111"/>
      <c r="I111"/>
      <c r="J111"/>
      <c r="K111"/>
      <c r="L111"/>
      <c r="M111"/>
    </row>
    <row r="112" spans="1:13" ht="16" customHeight="1">
      <c r="B112" s="9"/>
      <c r="C112" s="9"/>
      <c r="D112" s="9"/>
      <c r="E112" s="9"/>
      <c r="F112"/>
      <c r="G112"/>
      <c r="H112"/>
      <c r="I112"/>
      <c r="J112"/>
      <c r="K112"/>
      <c r="L112"/>
      <c r="M112"/>
    </row>
    <row r="113" spans="2:13" ht="16" customHeight="1">
      <c r="B113" s="9"/>
      <c r="C113" s="9"/>
      <c r="D113" s="9"/>
      <c r="E113" s="9"/>
      <c r="F113"/>
      <c r="G113"/>
      <c r="H113"/>
      <c r="I113"/>
      <c r="J113"/>
      <c r="K113"/>
      <c r="L113"/>
      <c r="M113"/>
    </row>
    <row r="114" spans="2:13" ht="16" customHeight="1">
      <c r="B114" s="9"/>
      <c r="C114" s="9"/>
      <c r="D114" s="9"/>
      <c r="E114" s="9"/>
      <c r="F114"/>
      <c r="G114"/>
      <c r="H114"/>
      <c r="I114"/>
      <c r="J114"/>
      <c r="K114"/>
      <c r="L114"/>
      <c r="M114"/>
    </row>
    <row r="115" spans="2:13" ht="16" customHeight="1">
      <c r="B115" s="9"/>
      <c r="C115" s="9"/>
      <c r="D115" s="9"/>
      <c r="E115" s="9"/>
      <c r="F115"/>
      <c r="G115"/>
      <c r="H115"/>
      <c r="I115"/>
      <c r="J115"/>
      <c r="K115"/>
      <c r="L115"/>
      <c r="M115"/>
    </row>
    <row r="116" spans="2:13" ht="16" customHeight="1">
      <c r="B116"/>
      <c r="C116"/>
      <c r="D116"/>
      <c r="E116"/>
      <c r="F116"/>
      <c r="G116"/>
      <c r="H116"/>
      <c r="I116"/>
      <c r="J116"/>
      <c r="K116"/>
      <c r="L116"/>
      <c r="M116"/>
    </row>
    <row r="117" spans="2:13" ht="16" customHeight="1">
      <c r="B117"/>
      <c r="C117"/>
      <c r="D117"/>
      <c r="E117"/>
      <c r="F117"/>
      <c r="G117"/>
      <c r="H117"/>
      <c r="I117"/>
      <c r="J117"/>
      <c r="K117"/>
      <c r="L117"/>
      <c r="M117"/>
    </row>
    <row r="118" spans="2:13" ht="16" customHeight="1">
      <c r="B118"/>
      <c r="C118"/>
      <c r="D118"/>
      <c r="E118"/>
      <c r="F118"/>
      <c r="G118"/>
      <c r="H118"/>
      <c r="I118"/>
      <c r="J118"/>
      <c r="K118"/>
      <c r="L118"/>
      <c r="M118"/>
    </row>
    <row r="119" spans="2:13" ht="16" customHeight="1">
      <c r="B119"/>
      <c r="C119"/>
      <c r="D119"/>
      <c r="E119"/>
      <c r="F119"/>
      <c r="G119"/>
      <c r="H119"/>
      <c r="I119"/>
      <c r="J119"/>
      <c r="K119"/>
      <c r="L119"/>
      <c r="M119"/>
    </row>
    <row r="120" spans="2:13" ht="16" customHeight="1">
      <c r="B120"/>
      <c r="C120"/>
      <c r="D120"/>
      <c r="E120"/>
      <c r="F120"/>
      <c r="G120"/>
      <c r="H120"/>
      <c r="I120"/>
      <c r="J120"/>
      <c r="K120"/>
      <c r="L120"/>
      <c r="M120"/>
    </row>
    <row r="121" spans="2:13" ht="16" customHeight="1">
      <c r="B121"/>
      <c r="C121"/>
      <c r="D121"/>
      <c r="E121"/>
      <c r="F121"/>
      <c r="G121"/>
      <c r="H121"/>
      <c r="I121"/>
      <c r="J121"/>
      <c r="K121"/>
      <c r="L121"/>
      <c r="M121"/>
    </row>
    <row r="122" spans="2:13" ht="16" customHeight="1">
      <c r="B122"/>
      <c r="C122"/>
      <c r="D122"/>
      <c r="E122"/>
      <c r="F122"/>
      <c r="G122"/>
      <c r="H122"/>
      <c r="I122"/>
      <c r="J122"/>
      <c r="K122"/>
      <c r="L122"/>
      <c r="M122"/>
    </row>
    <row r="123" spans="2:13" ht="16" customHeight="1">
      <c r="B123"/>
      <c r="C123"/>
      <c r="D123"/>
      <c r="E123"/>
      <c r="F123"/>
      <c r="G123"/>
      <c r="H123"/>
      <c r="I123"/>
      <c r="J123"/>
      <c r="K123"/>
      <c r="L123"/>
      <c r="M123"/>
    </row>
    <row r="124" spans="2:13" ht="16" customHeight="1">
      <c r="B124"/>
      <c r="C124"/>
      <c r="D124"/>
      <c r="E124"/>
      <c r="F124"/>
      <c r="G124"/>
      <c r="H124"/>
      <c r="I124"/>
      <c r="J124"/>
      <c r="K124"/>
      <c r="L124"/>
      <c r="M124"/>
    </row>
    <row r="125" spans="2:13" ht="16" customHeight="1">
      <c r="B125"/>
      <c r="C125"/>
      <c r="D125"/>
      <c r="E125"/>
      <c r="F125"/>
      <c r="G125"/>
      <c r="H125"/>
      <c r="I125"/>
      <c r="J125"/>
      <c r="K125"/>
      <c r="L125"/>
      <c r="M125"/>
    </row>
    <row r="126" spans="2:13" ht="16" customHeight="1">
      <c r="B126"/>
      <c r="C126"/>
      <c r="D126"/>
      <c r="E126"/>
      <c r="F126"/>
      <c r="G126"/>
      <c r="H126"/>
      <c r="I126"/>
      <c r="J126"/>
      <c r="K126"/>
      <c r="L126"/>
      <c r="M126"/>
    </row>
    <row r="127" spans="2:13" ht="16" customHeight="1">
      <c r="B127"/>
      <c r="C127"/>
      <c r="D127"/>
      <c r="E127"/>
      <c r="F127"/>
      <c r="G127"/>
      <c r="H127"/>
      <c r="I127"/>
      <c r="J127"/>
      <c r="K127"/>
      <c r="L127"/>
      <c r="M127"/>
    </row>
    <row r="128" spans="2:13" ht="16" customHeight="1">
      <c r="B128"/>
      <c r="C128"/>
      <c r="D128"/>
      <c r="E128"/>
      <c r="F128"/>
      <c r="G128"/>
      <c r="H128"/>
      <c r="I128"/>
      <c r="J128"/>
      <c r="K128"/>
      <c r="L128"/>
      <c r="M128"/>
    </row>
    <row r="129" customFormat="1" ht="16" customHeight="1"/>
    <row r="130" customFormat="1" ht="16" customHeight="1"/>
    <row r="131" customFormat="1" ht="16" customHeight="1"/>
    <row r="132" customFormat="1" ht="16" customHeight="1"/>
    <row r="133" customFormat="1" ht="16" customHeight="1"/>
    <row r="134" customFormat="1" ht="16" customHeight="1"/>
    <row r="135" customFormat="1" ht="16" customHeight="1"/>
    <row r="136" customFormat="1" ht="16" customHeight="1"/>
    <row r="137" customFormat="1" ht="16" customHeight="1"/>
    <row r="138" customFormat="1" ht="16" customHeight="1"/>
    <row r="139" customFormat="1" ht="16" customHeight="1"/>
    <row r="140" customFormat="1" ht="16" customHeight="1"/>
    <row r="141" customFormat="1" ht="16" customHeight="1"/>
    <row r="142" customFormat="1" ht="16" customHeight="1"/>
    <row r="143" customFormat="1" ht="16" customHeight="1"/>
    <row r="144" customFormat="1" ht="16" customHeight="1"/>
    <row r="145" customFormat="1" ht="16" customHeight="1"/>
    <row r="146" customFormat="1" ht="16" customHeight="1"/>
    <row r="147" customFormat="1" ht="16" customHeight="1"/>
    <row r="148" customFormat="1" ht="16" customHeight="1"/>
    <row r="149" customFormat="1" ht="16" customHeight="1"/>
    <row r="150" customFormat="1" ht="16" customHeight="1"/>
    <row r="151" customFormat="1" ht="16" customHeight="1"/>
    <row r="152" customFormat="1" ht="16" customHeight="1"/>
    <row r="153" customFormat="1" ht="16" customHeight="1"/>
    <row r="154" customFormat="1" ht="16" customHeight="1"/>
  </sheetData>
  <sheetProtection sheet="1" objects="1" scenarios="1"/>
  <mergeCells count="33">
    <mergeCell ref="C57:C58"/>
    <mergeCell ref="C60:C100"/>
    <mergeCell ref="C29:C30"/>
    <mergeCell ref="A1:A104"/>
    <mergeCell ref="H13:I13"/>
    <mergeCell ref="C16:C25"/>
    <mergeCell ref="F13:F14"/>
    <mergeCell ref="B102:J104"/>
    <mergeCell ref="E13:E14"/>
    <mergeCell ref="B57:B58"/>
    <mergeCell ref="E57:E58"/>
    <mergeCell ref="H57:H58"/>
    <mergeCell ref="I57:J57"/>
    <mergeCell ref="G57:G58"/>
    <mergeCell ref="F57:F58"/>
    <mergeCell ref="D57:D58"/>
    <mergeCell ref="K57:L57"/>
    <mergeCell ref="E29:E30"/>
    <mergeCell ref="H29:H30"/>
    <mergeCell ref="I29:J29"/>
    <mergeCell ref="F29:F30"/>
    <mergeCell ref="G29:G30"/>
    <mergeCell ref="C32:C53"/>
    <mergeCell ref="D29:D30"/>
    <mergeCell ref="B1:L1"/>
    <mergeCell ref="B2:L3"/>
    <mergeCell ref="K29:L29"/>
    <mergeCell ref="D13:D14"/>
    <mergeCell ref="B13:B14"/>
    <mergeCell ref="J13:K13"/>
    <mergeCell ref="C13:C14"/>
    <mergeCell ref="G13:G14"/>
    <mergeCell ref="B29:B30"/>
  </mergeCell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J87"/>
  <sheetViews>
    <sheetView zoomScale="93" zoomScaleNormal="60" workbookViewId="0">
      <selection activeCell="B57" sqref="B57"/>
    </sheetView>
  </sheetViews>
  <sheetFormatPr defaultColWidth="8.81640625" defaultRowHeight="15.5"/>
  <cols>
    <col min="1" max="1" width="3.453125" customWidth="1"/>
    <col min="2" max="2" width="34.81640625" style="2" customWidth="1"/>
    <col min="3" max="3" width="31.453125" style="7" customWidth="1"/>
    <col min="4" max="4" width="27.453125" style="7" customWidth="1"/>
    <col min="5" max="5" width="21.453125" style="1" customWidth="1"/>
    <col min="6" max="8" width="21.453125" style="7" customWidth="1"/>
    <col min="9" max="9" width="18.453125" style="7" customWidth="1"/>
  </cols>
  <sheetData>
    <row r="2" spans="2:10" ht="16" customHeight="1">
      <c r="B2" s="144" t="s">
        <v>152</v>
      </c>
      <c r="C2" s="118"/>
      <c r="D2" s="118"/>
      <c r="E2" s="118"/>
      <c r="F2" s="118"/>
      <c r="G2" s="118"/>
      <c r="H2" s="118"/>
      <c r="J2" s="7"/>
    </row>
    <row r="3" spans="2:10" ht="43" customHeight="1">
      <c r="B3" s="118"/>
      <c r="C3" s="118"/>
      <c r="D3" s="118"/>
      <c r="E3" s="118"/>
      <c r="F3" s="118"/>
      <c r="G3" s="118"/>
      <c r="H3" s="118"/>
      <c r="J3" s="7"/>
    </row>
    <row r="4" spans="2:10" ht="16" thickBot="1">
      <c r="C4"/>
      <c r="D4" s="8"/>
      <c r="F4" s="1"/>
      <c r="J4" s="7"/>
    </row>
    <row r="5" spans="2:10" ht="16" customHeight="1">
      <c r="C5"/>
      <c r="D5" s="145"/>
      <c r="E5" s="146"/>
      <c r="F5" s="10"/>
      <c r="G5" s="10"/>
      <c r="J5" s="7"/>
    </row>
    <row r="6" spans="2:10" ht="17.25" customHeight="1" thickBot="1">
      <c r="C6"/>
      <c r="D6" s="147"/>
      <c r="E6" s="148"/>
      <c r="F6" s="10"/>
      <c r="G6" s="10"/>
      <c r="J6" s="7"/>
    </row>
    <row r="7" spans="2:10" ht="16" thickBot="1">
      <c r="C7"/>
      <c r="F7" s="1"/>
      <c r="J7" s="7"/>
    </row>
    <row r="8" spans="2:10" ht="29.25" customHeight="1" thickBot="1">
      <c r="C8" s="109"/>
      <c r="F8" s="11"/>
      <c r="G8" s="6"/>
      <c r="I8"/>
    </row>
    <row r="9" spans="2:10" ht="16" thickBot="1">
      <c r="C9"/>
      <c r="F9" s="1"/>
      <c r="J9" s="7"/>
    </row>
    <row r="10" spans="2:10" ht="29.25" customHeight="1" thickBot="1">
      <c r="C10" s="110"/>
      <c r="F10" s="111"/>
      <c r="G10" s="110"/>
      <c r="H10"/>
      <c r="I10"/>
    </row>
    <row r="11" spans="2:10" ht="44.15" customHeight="1">
      <c r="C11"/>
      <c r="F11" s="1"/>
      <c r="J11" s="7"/>
    </row>
    <row r="12" spans="2:10" ht="22" customHeight="1">
      <c r="B12" s="46" t="s">
        <v>13</v>
      </c>
      <c r="C12"/>
      <c r="F12" s="1"/>
      <c r="J12" s="7"/>
    </row>
    <row r="13" spans="2:10" ht="38.25" customHeight="1">
      <c r="B13" s="149" t="s">
        <v>153</v>
      </c>
      <c r="C13" s="150" t="s">
        <v>16</v>
      </c>
      <c r="D13" s="143" t="s">
        <v>154</v>
      </c>
      <c r="E13" s="143" t="s">
        <v>17</v>
      </c>
      <c r="F13" s="143" t="s">
        <v>155</v>
      </c>
      <c r="G13" s="143" t="s">
        <v>20</v>
      </c>
      <c r="H13" s="143"/>
      <c r="I13" s="143" t="s">
        <v>21</v>
      </c>
      <c r="J13" s="143"/>
    </row>
    <row r="14" spans="2:10" ht="53.25" customHeight="1">
      <c r="B14" s="149"/>
      <c r="C14" s="151"/>
      <c r="D14" s="143"/>
      <c r="E14" s="143"/>
      <c r="F14" s="143"/>
      <c r="G14" s="53" t="s">
        <v>22</v>
      </c>
      <c r="H14" s="53" t="s">
        <v>23</v>
      </c>
      <c r="I14" s="53" t="s">
        <v>22</v>
      </c>
      <c r="J14" s="53" t="s">
        <v>23</v>
      </c>
    </row>
    <row r="15" spans="2:10" ht="45" customHeight="1">
      <c r="B15" s="29"/>
      <c r="C15" s="19"/>
      <c r="D15" s="19"/>
      <c r="E15" s="18"/>
      <c r="F15" s="19"/>
      <c r="G15" s="25"/>
      <c r="H15" s="25"/>
      <c r="I15" s="25"/>
      <c r="J15" s="86"/>
    </row>
    <row r="16" spans="2:10" ht="45" customHeight="1">
      <c r="B16" s="29"/>
      <c r="C16" s="19"/>
      <c r="D16" s="19"/>
      <c r="E16" s="18"/>
      <c r="F16" s="19"/>
      <c r="G16" s="25"/>
      <c r="H16" s="25"/>
      <c r="I16" s="25"/>
      <c r="J16" s="86"/>
    </row>
    <row r="17" spans="2:10" ht="45" customHeight="1">
      <c r="B17" s="29"/>
      <c r="C17" s="19"/>
      <c r="D17" s="19"/>
      <c r="E17" s="18"/>
      <c r="F17" s="19"/>
      <c r="G17" s="25"/>
      <c r="H17" s="25"/>
      <c r="I17" s="25"/>
      <c r="J17" s="86"/>
    </row>
    <row r="18" spans="2:10" ht="45" customHeight="1">
      <c r="B18" s="29"/>
      <c r="C18" s="19"/>
      <c r="D18" s="19"/>
      <c r="E18" s="18"/>
      <c r="F18" s="19"/>
      <c r="G18" s="25"/>
      <c r="H18" s="25"/>
      <c r="I18" s="25"/>
      <c r="J18" s="86"/>
    </row>
    <row r="19" spans="2:10" ht="45" customHeight="1" thickBot="1">
      <c r="B19" s="29"/>
      <c r="C19" s="19"/>
      <c r="D19" s="19"/>
      <c r="E19" s="18"/>
      <c r="F19" s="19"/>
      <c r="G19" s="25"/>
      <c r="H19" s="25"/>
      <c r="I19" s="25"/>
      <c r="J19" s="86"/>
    </row>
    <row r="20" spans="2:10" ht="16" customHeight="1" thickBot="1">
      <c r="B20" s="9"/>
      <c r="H20" s="87" t="s">
        <v>156</v>
      </c>
      <c r="I20" s="88"/>
      <c r="J20" s="89"/>
    </row>
    <row r="21" spans="2:10" ht="16" customHeight="1">
      <c r="B21" s="9"/>
    </row>
    <row r="22" spans="2:10" ht="16" customHeight="1">
      <c r="B22" s="9"/>
    </row>
    <row r="23" spans="2:10" ht="16" customHeight="1">
      <c r="B23" s="9"/>
    </row>
    <row r="24" spans="2:10" ht="16" customHeight="1">
      <c r="B24" s="9"/>
    </row>
    <row r="25" spans="2:10" ht="16" customHeight="1">
      <c r="B25" s="9"/>
    </row>
    <row r="26" spans="2:10" ht="16" customHeight="1">
      <c r="B26" s="9"/>
    </row>
    <row r="27" spans="2:10" ht="16" customHeight="1">
      <c r="B27" s="9"/>
    </row>
    <row r="28" spans="2:10" ht="16" customHeight="1">
      <c r="B28" s="9"/>
    </row>
    <row r="29" spans="2:10" ht="16" customHeight="1">
      <c r="B29" s="9"/>
    </row>
    <row r="30" spans="2:10" ht="16" customHeight="1">
      <c r="B30" s="9"/>
    </row>
    <row r="31" spans="2:10" ht="16" customHeight="1">
      <c r="B31" s="9"/>
    </row>
    <row r="32" spans="2:10" ht="16" customHeight="1">
      <c r="B32" s="9"/>
    </row>
    <row r="33" spans="2:2" ht="16" customHeight="1">
      <c r="B33" s="9"/>
    </row>
    <row r="34" spans="2:2" ht="16" customHeight="1">
      <c r="B34" s="9"/>
    </row>
    <row r="35" spans="2:2" ht="16" customHeight="1">
      <c r="B35" s="9"/>
    </row>
    <row r="36" spans="2:2" ht="16" customHeight="1">
      <c r="B36" s="9"/>
    </row>
    <row r="37" spans="2:2" ht="16" customHeight="1">
      <c r="B37" s="9"/>
    </row>
    <row r="38" spans="2:2" ht="16" customHeight="1">
      <c r="B38" s="9"/>
    </row>
    <row r="39" spans="2:2" ht="16" customHeight="1">
      <c r="B39" s="9"/>
    </row>
    <row r="40" spans="2:2" ht="16" customHeight="1">
      <c r="B40" s="9"/>
    </row>
    <row r="41" spans="2:2" ht="16" customHeight="1">
      <c r="B41" s="9"/>
    </row>
    <row r="42" spans="2:2" ht="16" customHeight="1">
      <c r="B42" s="9"/>
    </row>
    <row r="43" spans="2:2" ht="16" customHeight="1">
      <c r="B43" s="9"/>
    </row>
    <row r="44" spans="2:2" ht="16" customHeight="1">
      <c r="B44" s="9"/>
    </row>
    <row r="45" spans="2:2" ht="16" customHeight="1">
      <c r="B45" s="9"/>
    </row>
    <row r="46" spans="2:2" ht="16" customHeight="1">
      <c r="B46" s="9"/>
    </row>
    <row r="47" spans="2:2" ht="16" customHeight="1">
      <c r="B47" s="9"/>
    </row>
    <row r="48" spans="2:2" ht="16" customHeight="1">
      <c r="B48" s="9"/>
    </row>
    <row r="49" spans="2:2" ht="16" customHeight="1">
      <c r="B49" s="9"/>
    </row>
    <row r="50" spans="2:2" ht="16" customHeight="1"/>
    <row r="51" spans="2:2" ht="16" customHeight="1"/>
    <row r="52" spans="2:2" ht="16" customHeight="1"/>
    <row r="53" spans="2:2" ht="16" customHeight="1"/>
    <row r="54" spans="2:2" ht="16" customHeight="1"/>
    <row r="55" spans="2:2" ht="16" customHeight="1"/>
    <row r="56" spans="2:2" ht="16" customHeight="1"/>
    <row r="57" spans="2:2" ht="16" customHeight="1"/>
    <row r="58" spans="2:2" ht="16" customHeight="1"/>
    <row r="59" spans="2:2" ht="16" customHeight="1"/>
    <row r="60" spans="2:2" ht="16" customHeight="1"/>
    <row r="61" spans="2:2" ht="16" customHeight="1"/>
    <row r="62" spans="2:2" ht="16" customHeight="1"/>
    <row r="63" spans="2:2" ht="16" customHeight="1"/>
    <row r="64" spans="2:2" ht="16" customHeight="1"/>
    <row r="65" ht="16" customHeight="1"/>
    <row r="66" ht="16" customHeight="1"/>
    <row r="67" ht="16" customHeight="1"/>
    <row r="68" ht="16" customHeight="1"/>
    <row r="69" ht="16" customHeight="1"/>
    <row r="70" ht="16" customHeight="1"/>
    <row r="71" ht="16" customHeight="1"/>
    <row r="72" ht="16" customHeight="1"/>
    <row r="73" ht="16" customHeight="1"/>
    <row r="74" ht="16" customHeight="1"/>
    <row r="75" ht="16" customHeight="1"/>
    <row r="76" ht="16" customHeight="1"/>
    <row r="77" ht="16" customHeight="1"/>
    <row r="78" ht="16" customHeight="1"/>
    <row r="79" ht="16" customHeight="1"/>
    <row r="80" ht="16" customHeight="1"/>
    <row r="81" ht="16" customHeight="1"/>
    <row r="82" ht="16" customHeight="1"/>
    <row r="83" ht="16" customHeight="1"/>
    <row r="84" ht="16" customHeight="1"/>
    <row r="85" ht="16" customHeight="1"/>
    <row r="86" ht="16" customHeight="1"/>
    <row r="87" ht="16" customHeight="1"/>
  </sheetData>
  <mergeCells count="9">
    <mergeCell ref="I13:J13"/>
    <mergeCell ref="B2:H3"/>
    <mergeCell ref="D5:E6"/>
    <mergeCell ref="B13:B14"/>
    <mergeCell ref="D13:D14"/>
    <mergeCell ref="G13:H13"/>
    <mergeCell ref="E13:E14"/>
    <mergeCell ref="F13:F14"/>
    <mergeCell ref="C13:C14"/>
  </mergeCells>
  <pageMargins left="0.7" right="0.7" top="0.75" bottom="0.75"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file>

<file path=customXml/item3.xml><?xml version="1.0" encoding="utf-8"?>
<ct:contentTypeSchema xmlns:ct="http://schemas.microsoft.com/office/2006/metadata/contentType" xmlns:ma="http://schemas.microsoft.com/office/2006/metadata/properties/metaAttributes" ct:_="" ma:_="" ma:contentTypeName="Document" ma:contentTypeID="0x010100FBBD452E7901CB43A904748D0B4819ED" ma:contentTypeVersion="22" ma:contentTypeDescription="Create a new document." ma:contentTypeScope="" ma:versionID="c75b0f6fc150c6d493a6106d83738998">
  <xsd:schema xmlns:xsd="http://www.w3.org/2001/XMLSchema" xmlns:xs="http://www.w3.org/2001/XMLSchema" xmlns:p="http://schemas.microsoft.com/office/2006/metadata/properties" xmlns:ns1="http://schemas.microsoft.com/sharepoint/v3" xmlns:ns2="d1257467-fdfb-4f02-b413-7eccbfb680f0" xmlns:ns3="42ee4032-ca9d-45cb-b42c-6d315f6573e8" targetNamespace="http://schemas.microsoft.com/office/2006/metadata/properties" ma:root="true" ma:fieldsID="ebe246ef37e3b2240c26cb9bc6af8c85" ns1:_="" ns2:_="" ns3:_="">
    <xsd:import namespace="http://schemas.microsoft.com/sharepoint/v3"/>
    <xsd:import namespace="d1257467-fdfb-4f02-b413-7eccbfb680f0"/>
    <xsd:import namespace="42ee4032-ca9d-45cb-b42c-6d315f6573e8"/>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Comment" minOccurs="0"/>
                <xsd:element ref="ns2:MediaLengthInSeconds" minOccurs="0"/>
                <xsd:element ref="ns3:_dlc_DocId" minOccurs="0"/>
                <xsd:element ref="ns3:_dlc_DocIdUrl" minOccurs="0"/>
                <xsd:element ref="ns3:_dlc_DocIdPersistId" minOccurs="0"/>
                <xsd:element ref="ns2:lcf76f155ced4ddcb4097134ff3c332f" minOccurs="0"/>
                <xsd:element ref="ns3:TaxCatchAll" minOccurs="0"/>
                <xsd:element ref="ns1:_ip_UnifiedCompliancePolicyProperties" minOccurs="0"/>
                <xsd:element ref="ns1:_ip_UnifiedCompliancePolicyUIAction"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ip_UnifiedCompliancePolicyProperties" ma:index="30" nillable="true" ma:displayName="Unified Compliance Policy Properties" ma:hidden="true" ma:internalName="_ip_UnifiedCompliancePolicyProperties">
      <xsd:simpleType>
        <xsd:restriction base="dms:Note"/>
      </xsd:simpleType>
    </xsd:element>
    <xsd:element name="_ip_UnifiedCompliancePolicyUIAction" ma:index="3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1257467-fdfb-4f02-b413-7eccbfb680f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Comment" ma:index="22" nillable="true" ma:displayName="Comment" ma:internalName="Comment">
      <xsd:simpleType>
        <xsd:restriction base="dms:Text">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1f1105f1-faeb-43de-aaec-ba25f9492894" ma:termSetId="09814cd3-568e-fe90-9814-8d621ff8fb84" ma:anchorId="fba54fb3-c3e1-fe81-a776-ca4b69148c4d" ma:open="true" ma:isKeyword="false">
      <xsd:complexType>
        <xsd:sequence>
          <xsd:element ref="pc:Terms" minOccurs="0" maxOccurs="1"/>
        </xsd:sequence>
      </xsd:complexType>
    </xsd:element>
    <xsd:element name="MediaServiceSearchProperties" ma:index="32" nillable="true" ma:displayName="MediaServiceSearchProperties" ma:hidden="true" ma:internalName="MediaServiceSearchProperties" ma:readOnly="true">
      <xsd:simpleType>
        <xsd:restriction base="dms:Note"/>
      </xsd:simpleType>
    </xsd:element>
    <xsd:element name="MediaServiceObjectDetectorVersions" ma:index="3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ee4032-ca9d-45cb-b42c-6d315f6573e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_dlc_DocId" ma:index="24" nillable="true" ma:displayName="Document ID Value" ma:description="The value of the document ID assigned to this item." ma:internalName="_dlc_DocId" ma:readOnly="true">
      <xsd:simpleType>
        <xsd:restriction base="dms:Text"/>
      </xsd:simpleType>
    </xsd:element>
    <xsd:element name="_dlc_DocIdUrl" ma:index="2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element name="TaxCatchAll" ma:index="29" nillable="true" ma:displayName="Taxonomy Catch All Column" ma:hidden="true" ma:list="{b5286527-1556-41aa-86ce-931dc1ff8bd7}" ma:internalName="TaxCatchAll" ma:showField="CatchAllData" ma:web="42ee4032-ca9d-45cb-b42c-6d315f6573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TaxCatchAll xmlns="42ee4032-ca9d-45cb-b42c-6d315f6573e8" xsi:nil="true"/>
    <lcf76f155ced4ddcb4097134ff3c332f xmlns="d1257467-fdfb-4f02-b413-7eccbfb680f0">
      <Terms xmlns="http://schemas.microsoft.com/office/infopath/2007/PartnerControls"/>
    </lcf76f155ced4ddcb4097134ff3c332f>
    <Comment xmlns="d1257467-fdfb-4f02-b413-7eccbfb680f0"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1E709371-5AE0-424E-86E0-68DE47400E71}">
  <ds:schemaRefs>
    <ds:schemaRef ds:uri="http://schemas.microsoft.com/sharepoint/v3/contenttype/forms"/>
  </ds:schemaRefs>
</ds:datastoreItem>
</file>

<file path=customXml/itemProps2.xml><?xml version="1.0" encoding="utf-8"?>
<ds:datastoreItem xmlns:ds="http://schemas.openxmlformats.org/officeDocument/2006/customXml" ds:itemID="{4BF40522-1FFD-4546-8D33-4AC593524C04}">
  <ds:schemaRefs>
    <ds:schemaRef ds:uri="http://schemas.microsoft.com/sharepoint/events"/>
  </ds:schemaRefs>
</ds:datastoreItem>
</file>

<file path=customXml/itemProps3.xml><?xml version="1.0" encoding="utf-8"?>
<ds:datastoreItem xmlns:ds="http://schemas.openxmlformats.org/officeDocument/2006/customXml" ds:itemID="{662DCF9E-1B2C-4CD7-9133-5B699A6BD0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1257467-fdfb-4f02-b413-7eccbfb680f0"/>
    <ds:schemaRef ds:uri="42ee4032-ca9d-45cb-b42c-6d315f6573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2432DD3-1F89-41A0-A913-41C434564733}">
  <ds:schemaRefs>
    <ds:schemaRef ds:uri="http://schemas.microsoft.com/office/2006/metadata/properties"/>
    <ds:schemaRef ds:uri="http://schemas.microsoft.com/office/infopath/2007/PartnerControls"/>
    <ds:schemaRef ds:uri="http://schemas.microsoft.com/sharepoint/v3"/>
    <ds:schemaRef ds:uri="42ee4032-ca9d-45cb-b42c-6d315f6573e8"/>
    <ds:schemaRef ds:uri="d1257467-fdfb-4f02-b413-7eccbfb680f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TỔNG QUAN</vt:lpstr>
      <vt:lpstr>VÍ DỤ</vt:lpstr>
      <vt:lpstr>MẪU NGÂN SÁCH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barbara</dc:creator>
  <cp:keywords/>
  <dc:description/>
  <cp:lastModifiedBy>Sara Horne</cp:lastModifiedBy>
  <cp:revision/>
  <dcterms:created xsi:type="dcterms:W3CDTF">2020-08-07T15:26:00Z</dcterms:created>
  <dcterms:modified xsi:type="dcterms:W3CDTF">2025-01-14T01:30:12Z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0x010100FBBD452E7901CB43A904748D0B4819ED</vt:lpwstr>
  </property>
  <property fmtid="{D5CDD505-2E9C-101B-9397-08002B2CF9AE}" pid="3" name="MediaServiceImageTags">
    <vt:lpwstr/>
  </property>
</Properties>
</file>