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Indonesian/Funding Budget Templates/"/>
    </mc:Choice>
  </mc:AlternateContent>
  <xr:revisionPtr revIDLastSave="21" documentId="13_ncr:1_{9F12EBC8-B0B1-3A47-AFA8-66DE2995DCED}" xr6:coauthVersionLast="47" xr6:coauthVersionMax="47" xr10:uidLastSave="{AD9018FC-63E3-4D9D-87AD-5D52C611C12D}"/>
  <bookViews>
    <workbookView xWindow="1480" yWindow="1480" windowWidth="14400" windowHeight="7440" xr2:uid="{00000000-000D-0000-FFFF-FFFF00000000}"/>
  </bookViews>
  <sheets>
    <sheet name="COVER LETTER" sheetId="14" r:id="rId1"/>
    <sheet name="EXAMPLE" sheetId="11" r:id="rId2"/>
    <sheet name="BUDGET TEMPLATE"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1" l="1"/>
  <c r="K51" i="11"/>
  <c r="K52" i="11"/>
  <c r="K53" i="11"/>
  <c r="L47" i="11"/>
  <c r="L46" i="11"/>
  <c r="L40" i="11"/>
  <c r="L41" i="11"/>
  <c r="L39" i="11"/>
  <c r="K33" i="11"/>
  <c r="K34" i="11"/>
  <c r="K35" i="11"/>
  <c r="K39" i="11"/>
  <c r="K40" i="11"/>
  <c r="K41" i="11"/>
  <c r="K43" i="11"/>
  <c r="K46" i="11"/>
  <c r="K47" i="11"/>
  <c r="K49" i="11"/>
  <c r="K32" i="11"/>
  <c r="K18" i="11"/>
  <c r="K21" i="11"/>
  <c r="K22" i="11"/>
  <c r="K23" i="11"/>
  <c r="K25" i="11"/>
  <c r="K26" i="11"/>
  <c r="K27" i="11"/>
  <c r="J17" i="11"/>
  <c r="J18" i="11"/>
  <c r="J21" i="11"/>
  <c r="J22" i="11"/>
  <c r="J23" i="11"/>
  <c r="J25" i="11"/>
  <c r="J26" i="11"/>
  <c r="J27" i="11"/>
  <c r="J16" i="11"/>
  <c r="L99" i="11"/>
  <c r="L98" i="11"/>
  <c r="L97" i="11"/>
  <c r="L96" i="11"/>
  <c r="L92" i="11"/>
  <c r="L91" i="11"/>
  <c r="L90" i="11"/>
  <c r="L89" i="11"/>
  <c r="L88" i="11"/>
  <c r="L63" i="11"/>
  <c r="L61" i="11"/>
  <c r="L53" i="11"/>
  <c r="L52" i="11"/>
  <c r="L51" i="11"/>
  <c r="L50" i="11"/>
  <c r="L49" i="11"/>
  <c r="L32" i="11"/>
  <c r="L35" i="11" l="1"/>
  <c r="L33" i="11"/>
  <c r="L95" i="11" l="1"/>
  <c r="L73" i="11" l="1"/>
  <c r="L69" i="11"/>
  <c r="L68" i="11"/>
  <c r="L66" i="11"/>
  <c r="L65" i="11"/>
  <c r="K16" i="11" l="1"/>
  <c r="K17" i="11" l="1"/>
  <c r="J28" i="11" l="1"/>
  <c r="K102" i="11"/>
  <c r="K28" i="11" l="1"/>
  <c r="L85" i="11" l="1"/>
  <c r="L84" i="11"/>
  <c r="L77" i="11"/>
  <c r="L76" i="11"/>
  <c r="L75" i="11"/>
  <c r="L74" i="11"/>
  <c r="L62" i="11"/>
  <c r="K55" i="11"/>
  <c r="L43" i="11"/>
  <c r="L102" i="11" l="1"/>
  <c r="L55" i="11"/>
  <c r="L10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Odontologia Aproquen</author>
    <author>Mónica Domínguez</author>
    <author>tc={9D1E1513-F23E-40CC-873F-5408EF07687B}</author>
  </authors>
  <commentList>
    <comment ref="E7" authorId="0" shapeId="0" xr:uid="{00000000-0006-0000-0100-000001000000}">
      <text>
        <r>
          <rPr>
            <sz val="11"/>
            <color rgb="FF000000"/>
            <rFont val="Tahoma"/>
            <family val="2"/>
          </rPr>
          <t xml:space="preserve">Jumlah total yang diminta </t>
        </r>
        <r>
          <rPr>
            <b/>
            <sz val="11"/>
            <color rgb="FF000000"/>
            <rFont val="Tahoma"/>
            <family val="2"/>
          </rPr>
          <t>dalam USD</t>
        </r>
      </text>
    </comment>
    <comment ref="I7" authorId="0" shapeId="0" xr:uid="{00000000-0006-0000-0100-000002000000}">
      <text>
        <r>
          <rPr>
            <sz val="11"/>
            <color rgb="FF000000"/>
            <rFont val="Tahoma"/>
            <family val="2"/>
          </rPr>
          <t xml:space="preserve">Perkiraan
</t>
        </r>
        <r>
          <rPr>
            <b/>
            <sz val="11"/>
            <color rgb="FF000000"/>
            <rFont val="Tahoma"/>
            <family val="2"/>
          </rPr>
          <t xml:space="preserve"> jumlah pasien yang akan menerima bantuan</t>
        </r>
        <r>
          <rPr>
            <sz val="11"/>
            <color rgb="FF000000"/>
            <rFont val="Tahoma"/>
            <family val="2"/>
          </rPr>
          <t xml:space="preserve">
dari layanan yang disediakan melalui anggaran tersebut.
500 = Total pasien yang tidak dapat diobati</t>
        </r>
      </text>
    </comment>
    <comment ref="E9" authorId="0" shapeId="0" xr:uid="{00000000-0006-0000-0100-000003000000}">
      <text>
        <r>
          <rPr>
            <sz val="11"/>
            <color rgb="FF000000"/>
            <rFont val="Tahoma"/>
            <family val="2"/>
          </rPr>
          <t>Isi periode</t>
        </r>
        <r>
          <rPr>
            <b/>
            <sz val="11"/>
            <color rgb="FF000000"/>
            <rFont val="Tahoma"/>
            <family val="2"/>
          </rPr>
          <t>dalam BULAN</t>
        </r>
        <r>
          <rPr>
            <b/>
            <sz val="9"/>
            <color rgb="FF000000"/>
            <rFont val="Tahoma"/>
            <family val="2"/>
          </rPr>
          <t xml:space="preserve"> </t>
        </r>
      </text>
    </comment>
    <comment ref="I9" authorId="0" shapeId="0" xr:uid="{00000000-0006-0000-0100-000004000000}">
      <text>
        <r>
          <rPr>
            <sz val="11"/>
            <color rgb="FF000000"/>
            <rFont val="Tahoma"/>
            <family val="2"/>
          </rPr>
          <t xml:space="preserve">Tuliskan 
</t>
        </r>
        <r>
          <rPr>
            <b/>
            <sz val="11"/>
            <color rgb="FF000000"/>
            <rFont val="Tahoma"/>
            <family val="2"/>
          </rPr>
          <t>nama mata uang lokal</t>
        </r>
      </text>
    </comment>
    <comment ref="F16" authorId="1" shapeId="0" xr:uid="{00000000-0006-0000-0100-000005000000}">
      <text>
        <r>
          <rPr>
            <b/>
            <sz val="9"/>
            <color rgb="FF000000"/>
            <rFont val="Tahoma"/>
            <family val="2"/>
          </rPr>
          <t>50 kasa per kit</t>
        </r>
      </text>
    </comment>
    <comment ref="F23" authorId="1" shapeId="0" xr:uid="{00000000-0006-0000-0100-000007000000}">
      <text>
        <r>
          <rPr>
            <b/>
            <sz val="9"/>
            <color indexed="81"/>
            <rFont val="Tahoma"/>
            <family val="2"/>
          </rPr>
          <t>10 stik per kit</t>
        </r>
      </text>
    </comment>
    <comment ref="F27" authorId="1" shapeId="0" xr:uid="{A034ACD2-B446-4298-857C-4DCB3A15DA5D}">
      <text>
        <r>
          <rPr>
            <b/>
            <sz val="9"/>
            <color indexed="81"/>
            <rFont val="Tahoma"/>
            <family val="2"/>
          </rPr>
          <t>10 stik per kit</t>
        </r>
      </text>
    </comment>
    <comment ref="H40" authorId="2" shapeId="0" xr:uid="{C022A191-B29E-41A2-AD9B-E32AF400BA84}">
      <text>
        <r>
          <rPr>
            <b/>
            <sz val="9"/>
            <color indexed="81"/>
            <rFont val="Tahoma"/>
            <family val="2"/>
          </rPr>
          <t>Mónica Domínguez:</t>
        </r>
        <r>
          <rPr>
            <sz val="9"/>
            <color indexed="81"/>
            <rFont val="Tahoma"/>
            <family val="2"/>
          </rPr>
          <t xml:space="preserve">
5 kit = 10 alat suntik = 700 aplikasi</t>
        </r>
      </text>
    </comment>
    <comment ref="H47" authorId="3" shapeId="0" xr:uid="{9D1E1513-F23E-40CC-873F-5408EF07687B}">
      <text>
        <t>[Threaded comment]
Your version of Excel allows you to read this threaded comment; however, any edits to it will get removed if the file is opened in a newer version of Excel. Learn more: https://go.microsoft.com/fwlink/?linkid=870924
Comment:
    1 package = 100 units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D8" authorId="0" shapeId="0" xr:uid="{00000000-0006-0000-0200-000001000000}">
      <text>
        <r>
          <rPr>
            <sz val="11"/>
            <color rgb="FF000000"/>
            <rFont val="Tahoma"/>
            <family val="2"/>
          </rPr>
          <t xml:space="preserve">Jumlah total yang diminta </t>
        </r>
        <r>
          <rPr>
            <b/>
            <sz val="11"/>
            <color rgb="FF000000"/>
            <rFont val="Tahoma"/>
            <family val="2"/>
          </rPr>
          <t>dalam USD</t>
        </r>
      </text>
    </comment>
    <comment ref="G8" authorId="0" shapeId="0" xr:uid="{00000000-0006-0000-0200-000002000000}">
      <text>
        <r>
          <rPr>
            <sz val="11"/>
            <color rgb="FF000000"/>
            <rFont val="Tahoma"/>
            <family val="2"/>
          </rPr>
          <t xml:space="preserve">Perkiraan
</t>
        </r>
        <r>
          <rPr>
            <b/>
            <sz val="11"/>
            <color rgb="FF000000"/>
            <rFont val="Tahoma"/>
            <family val="2"/>
          </rPr>
          <t xml:space="preserve"> jumlah pasien yang akan menerima bantuan</t>
        </r>
        <r>
          <rPr>
            <sz val="11"/>
            <color rgb="FF000000"/>
            <rFont val="Tahoma"/>
            <family val="2"/>
          </rPr>
          <t xml:space="preserve">
</t>
        </r>
        <r>
          <rPr>
            <sz val="11"/>
            <color rgb="FF000000"/>
            <rFont val="Tahoma"/>
            <family val="2"/>
          </rPr>
          <t>dari layanan yang disediakan dalam anggaran tersebut</t>
        </r>
      </text>
    </comment>
    <comment ref="D10" authorId="0" shapeId="0" xr:uid="{00000000-0006-0000-0200-000003000000}">
      <text>
        <r>
          <rPr>
            <sz val="11"/>
            <color rgb="FF000000"/>
            <rFont val="Tahoma"/>
            <family val="2"/>
          </rPr>
          <t>Isi periode</t>
        </r>
        <r>
          <rPr>
            <b/>
            <sz val="11"/>
            <color rgb="FF000000"/>
            <rFont val="Tahoma"/>
            <family val="2"/>
          </rPr>
          <t>dalam BULAN</t>
        </r>
        <r>
          <rPr>
            <b/>
            <sz val="9"/>
            <color rgb="FF000000"/>
            <rFont val="Tahoma"/>
            <family val="2"/>
          </rPr>
          <t xml:space="preserve"> </t>
        </r>
      </text>
    </comment>
    <comment ref="G10" authorId="0" shapeId="0" xr:uid="{00000000-0006-0000-0200-000004000000}">
      <text>
        <r>
          <rPr>
            <sz val="11"/>
            <color rgb="FF000000"/>
            <rFont val="Tahoma"/>
            <family val="2"/>
          </rPr>
          <t xml:space="preserve">Tuliskan 
</t>
        </r>
        <r>
          <rPr>
            <b/>
            <sz val="11"/>
            <color rgb="FF000000"/>
            <rFont val="Tahoma"/>
            <family val="2"/>
          </rPr>
          <t>nama mata uang lokal</t>
        </r>
      </text>
    </comment>
  </commentList>
</comments>
</file>

<file path=xl/sharedStrings.xml><?xml version="1.0" encoding="utf-8"?>
<sst xmlns="http://schemas.openxmlformats.org/spreadsheetml/2006/main" count="252" uniqueCount="159">
  <si>
    <r>
      <t xml:space="preserve">Templat Anggaran </t>
    </r>
    <r>
      <rPr>
        <b/>
        <sz val="18"/>
        <rFont val="Calibri"/>
        <family val="2"/>
        <scheme val="minor"/>
      </rPr>
      <t xml:space="preserve">Pendanaan </t>
    </r>
    <r>
      <rPr>
        <b/>
        <sz val="18"/>
        <color theme="1"/>
        <rFont val="Calibri"/>
        <family val="2"/>
        <scheme val="minor"/>
      </rPr>
      <t>Kesehatan Gigi dan Mulut</t>
    </r>
  </si>
  <si>
    <t>Anggaran ini berdasarkan pembelian bahan-bahan perawatan gigi untuk memulai program STOP, yang akan membantu anak-anak yang menderita bibir dan langit-langit mulut sumbing di masing-masing pusat perawatan.</t>
  </si>
  <si>
    <r>
      <t xml:space="preserve">Dalam tab </t>
    </r>
    <r>
      <rPr>
        <b/>
        <sz val="12"/>
        <color theme="1"/>
        <rFont val="Calibri"/>
        <family val="2"/>
        <scheme val="minor"/>
      </rPr>
      <t>‘CONTOH’</t>
    </r>
    <r>
      <rPr>
        <sz val="11"/>
        <color theme="1"/>
        <rFont val="Calibri"/>
        <family val="2"/>
        <scheme val="minor"/>
      </rPr>
      <t xml:space="preserve"> </t>
    </r>
    <r>
      <rPr>
        <sz val="12"/>
        <color theme="1"/>
        <rFont val="Calibri"/>
        <family val="2"/>
        <scheme val="minor"/>
      </rPr>
      <t>di bawah, tersedia contoh anggaran untuk membantu Anda memahami:</t>
    </r>
  </si>
  <si>
    <t>i) bagaimana sebaiknya menyajikan anggaran Anda sesuai dengan jenis tahapan STOP Kesehatan Gigi dan Mulut</t>
  </si>
  <si>
    <t>ii) bagaimana sebaiknya Anda menjelaskan elemen/item untuk tiap tipe intervensi</t>
  </si>
  <si>
    <t>iii) bagaimana sebaiknya Anda menghitung pengeluaran</t>
  </si>
  <si>
    <r>
      <rPr>
        <b/>
        <sz val="14"/>
        <color rgb="FFFF0000"/>
        <rFont val="Calibri"/>
        <scheme val="minor"/>
      </rPr>
      <t>i)</t>
    </r>
    <r>
      <rPr>
        <sz val="12"/>
        <color rgb="FF000000"/>
        <rFont val="Calibri"/>
        <scheme val="minor"/>
      </rPr>
      <t xml:space="preserve"> Untuk menyajikan anggaran kami sesuai dengan jenis STOP Kesehatan Gigi dan Mulut berdasarkan tahapan:  1) Mengidentifikasi populasi pasien yang berafiliasi dengan pusat perawatan Anda. Berdasarkan statistik kami, pasien kami berkisar sekitar 600 orang yang mencari perawatan dalam satu kali kunjungan dalam kurun waktu satu tahun 2) Menetapkan ukuran sampel pasien berdasarkan usia dalam setahun = 120 pasien per tahun. PSIO dan &gt; usia 3 tahun dan 480 pasien per tahun. &lt; usia 3 tahun:</t>
    </r>
  </si>
  <si>
    <r>
      <rPr>
        <b/>
        <sz val="12"/>
        <color rgb="FF4A91FF"/>
        <rFont val="Calibri"/>
        <family val="2"/>
        <scheme val="minor"/>
      </rPr>
      <t>i.i)</t>
    </r>
    <r>
      <rPr>
        <sz val="12"/>
        <color rgb="FF4A91FF"/>
        <rFont val="Calibri"/>
        <family val="2"/>
        <scheme val="minor"/>
      </rPr>
      <t xml:space="preserve"> </t>
    </r>
    <r>
      <rPr>
        <sz val="12"/>
        <color theme="1"/>
        <rFont val="Calibri"/>
        <family val="2"/>
        <scheme val="minor"/>
      </rPr>
      <t xml:space="preserve">Untuk </t>
    </r>
    <r>
      <rPr>
        <b/>
        <sz val="12"/>
        <color rgb="FF4A91FF"/>
        <rFont val="Calibri"/>
        <family val="2"/>
        <scheme val="minor"/>
      </rPr>
      <t>Petunjuk Antisipasi Sesuai Usia:</t>
    </r>
    <r>
      <rPr>
        <b/>
        <sz val="12"/>
        <color theme="1"/>
        <rFont val="Calibri"/>
        <family val="2"/>
        <scheme val="minor"/>
      </rPr>
      <t xml:space="preserve"> </t>
    </r>
    <r>
      <rPr>
        <sz val="12"/>
        <color theme="1"/>
        <rFont val="Calibri"/>
        <family val="2"/>
        <scheme val="minor"/>
      </rPr>
      <t>Untuk tahap ini, seluruh pasien yang termasuk dalam statistik program kami, yang setara dengan 600 pasien, telah dipertimbangkan. Tahap ini meliputi penyediaan preventif kit untuk dibawa pulang dan akan dilakukan dua kali setahun = 1200 Kit Pencegahan.</t>
    </r>
    <r>
      <rPr>
        <b/>
        <sz val="12"/>
        <color theme="1"/>
        <rFont val="Calibri"/>
        <family val="2"/>
        <scheme val="minor"/>
      </rPr>
      <t xml:space="preserve"> </t>
    </r>
    <r>
      <rPr>
        <sz val="12"/>
        <color theme="1"/>
        <rFont val="Calibri"/>
        <family val="2"/>
        <scheme val="minor"/>
      </rPr>
      <t xml:space="preserve">                                                                </t>
    </r>
    <r>
      <rPr>
        <b/>
        <sz val="12"/>
        <color rgb="FF4A91FF"/>
        <rFont val="Calibri"/>
        <family val="2"/>
        <scheme val="minor"/>
      </rPr>
      <t>i.ii)</t>
    </r>
    <r>
      <rPr>
        <sz val="12"/>
        <color rgb="FF4A91FF"/>
        <rFont val="Calibri"/>
        <family val="2"/>
        <scheme val="minor"/>
      </rPr>
      <t xml:space="preserve"> </t>
    </r>
    <r>
      <rPr>
        <b/>
        <sz val="12"/>
        <color rgb="FF4A91FF"/>
        <rFont val="Calibri"/>
        <family val="2"/>
        <scheme val="minor"/>
      </rPr>
      <t>Pencegahan dan Perawatan Invasif Minimal</t>
    </r>
    <r>
      <rPr>
        <b/>
        <sz val="12"/>
        <color theme="1"/>
        <rFont val="Calibri"/>
        <family val="2"/>
        <scheme val="minor"/>
      </rPr>
      <t>:</t>
    </r>
    <r>
      <rPr>
        <sz val="12"/>
        <color theme="1"/>
        <rFont val="Calibri"/>
        <family val="2"/>
        <scheme val="minor"/>
      </rPr>
      <t xml:space="preserve"> Berdasarkan statistik kami, 480 pasien berusia di atas 3 tahun. Populasi ini akan menerima bantuan perawatan profilaksis gigi dan ATF dua kali setahun, total 960 perawatan untuk tahap ini. Mengenai penggunaan pit and fissure sealant, ART, dan silver diamine fluoride, statistik kami mengindikasikan 240 pasien berada dalam kategori ini. Untuk menyediakan perawatan gigi, proposal kerja disusun berdasarkan kuadran untuk memastikan bahwa setiap pasien mendapatkan total empat janji temu dalam setahun.                                                                                                                                                                                                                                                        </t>
    </r>
    <r>
      <rPr>
        <b/>
        <sz val="12"/>
        <color rgb="FF4A91FF"/>
        <rFont val="Calibri"/>
        <family val="2"/>
        <scheme val="minor"/>
      </rPr>
      <t>i.iii)</t>
    </r>
    <r>
      <rPr>
        <sz val="12"/>
        <color rgb="FF4A91FF"/>
        <rFont val="Calibri"/>
        <family val="2"/>
        <scheme val="minor"/>
      </rPr>
      <t xml:space="preserve"> </t>
    </r>
    <r>
      <rPr>
        <b/>
        <sz val="12"/>
        <color rgb="FF4A91FF"/>
        <rFont val="Calibri"/>
        <family val="2"/>
        <scheme val="minor"/>
      </rPr>
      <t>Perawatan Restoratif Definitif:</t>
    </r>
    <r>
      <rPr>
        <b/>
        <sz val="12"/>
        <color theme="1"/>
        <rFont val="Calibri"/>
        <family val="2"/>
        <scheme val="minor"/>
      </rPr>
      <t xml:space="preserve"> </t>
    </r>
    <r>
      <rPr>
        <sz val="12"/>
        <color theme="1"/>
        <rFont val="Calibri"/>
        <family val="2"/>
        <scheme val="minor"/>
      </rPr>
      <t xml:space="preserve">Berdasarkan statistik kami, 240 adalah jumlah pasien yang ada dalam tahap ini. Tahap ini dibagi lagi menjadi restorasi gigi, pulpotomi, ekstraksi gigi, mahkota gigi  Untuk menentukan jumlah perawatan yang diberikan di setiap subdivisi per tahun, statistik kami mengindikasikan jumlah berikut, untuk restorasi gigi = 600, pulpotomi = 130, mahkota gigi = 130, dan ekstraksi gigi = 100.  Untuk menyediakan perawatan gigi, proposal kerja disusun berdasarkan kuadran untuk memastikan bahwa setiap pasien mendapatkan total empat janji temu dalam setahun, dan jumlah janji temu per tahun untuk tahap ini setara dengan 960. </t>
    </r>
  </si>
  <si>
    <t>Mendapatkan hasil melalui 2 perawatan per pasien dalam sebulan.</t>
  </si>
  <si>
    <r>
      <rPr>
        <b/>
        <sz val="14"/>
        <color rgb="FFFF0000"/>
        <rFont val="Calibri"/>
        <family val="2"/>
        <scheme val="minor"/>
      </rPr>
      <t>ii)</t>
    </r>
    <r>
      <rPr>
        <sz val="12"/>
        <color theme="1"/>
        <rFont val="Calibri"/>
        <family val="2"/>
        <scheme val="minor"/>
      </rPr>
      <t xml:space="preserve"> Untuk menjelaskan elemen/item untuk setiap tipe intervensi. Perlengkapan dan bahan perawatan gigi yang diperlukan dalam setiap subdivisi perawatan per tahap telah ditentukan. Presentasi, perkiraan proporsi, dan harga untuk masing-masing input ini diinvestigasi dan dikalikan dengan jumlah rata-rata perawatan yang dilakukan per tahun menurut statistik kami.</t>
    </r>
  </si>
  <si>
    <r>
      <rPr>
        <b/>
        <sz val="14"/>
        <color rgb="FFFF0000"/>
        <rFont val="Calibri"/>
        <family val="2"/>
        <scheme val="minor"/>
      </rPr>
      <t>iii)</t>
    </r>
    <r>
      <rPr>
        <sz val="12"/>
        <color theme="1"/>
        <rFont val="Calibri"/>
        <family val="2"/>
        <scheme val="minor"/>
      </rPr>
      <t xml:space="preserve"> Untuk menghitung biaya. Untuk menentukan biaya akhir: Pada tahap Petunjuk Antisipasi Sesuai Usia, biaya setiap kit dikalikan dengan jumlah total pasien yang akan diberikan dua kali dalam setahun. Pada tahap Preventif dan Restoratif, biaya setiap bahan yang diperlukan dalam tahap ini dikalikan dengan jumlah perawatan yang diproyeksikan per tahun.</t>
    </r>
  </si>
  <si>
    <r>
      <rPr>
        <b/>
        <sz val="20"/>
        <color rgb="FFFF0000"/>
        <rFont val="Calibri (Body)"/>
      </rPr>
      <t>CONTOH:</t>
    </r>
    <r>
      <rPr>
        <b/>
        <sz val="20"/>
        <rFont val="Calibri (Body)"/>
      </rPr>
      <t xml:space="preserve"> </t>
    </r>
    <r>
      <rPr>
        <b/>
        <sz val="20"/>
        <color rgb="FF4A91FF"/>
        <rFont val="Calibri (Body)"/>
      </rPr>
      <t>Anggaran Pendanaan Kesehatan Gigi dan Mulut Smile Train</t>
    </r>
  </si>
  <si>
    <t>12 bulan</t>
  </si>
  <si>
    <t>ANGGARAN</t>
  </si>
  <si>
    <t>Area Penyediaan Layanan Kesehatan Gigi dan Mulut</t>
  </si>
  <si>
    <t>Janji temu  nomor</t>
  </si>
  <si>
    <t>Jumlah pasien</t>
  </si>
  <si>
    <t>Item</t>
  </si>
  <si>
    <t>Presentasi</t>
  </si>
  <si>
    <t>Kuantitas (12 bulan)</t>
  </si>
  <si>
    <t>Biaya per Item</t>
  </si>
  <si>
    <t>Total Pengeluaran</t>
  </si>
  <si>
    <t>Mata Uang Lokal</t>
  </si>
  <si>
    <t>USD</t>
  </si>
  <si>
    <t>Petunjuk Antisipasi Sesuai Usia</t>
  </si>
  <si>
    <t xml:space="preserve">Preventif kit rumahan </t>
  </si>
  <si>
    <t>100 pasien per tahun "Tidak ada gigi"</t>
  </si>
  <si>
    <t xml:space="preserve">Kasa 2x2 </t>
  </si>
  <si>
    <t>Paket berisi 200 unit</t>
  </si>
  <si>
    <t>dua kali setahun</t>
  </si>
  <si>
    <t>Sikat gigi jari</t>
  </si>
  <si>
    <t>Unit</t>
  </si>
  <si>
    <t>Pasta gigi</t>
  </si>
  <si>
    <t>200 pasien (gigi susu)</t>
  </si>
  <si>
    <t xml:space="preserve">Sikat gigi anak </t>
  </si>
  <si>
    <t>Benang gigi</t>
  </si>
  <si>
    <t xml:space="preserve">1 kantong berisi 50 unit </t>
  </si>
  <si>
    <t>200 pasien (gigi campuran dan permanen)</t>
  </si>
  <si>
    <t xml:space="preserve">Sikat gigi </t>
  </si>
  <si>
    <t>Jumlah perawatan per tahun</t>
  </si>
  <si>
    <t>Penyajian berdasarkan produk</t>
  </si>
  <si>
    <t>Pencegahan dan Perawatan Invasif Minimal</t>
  </si>
  <si>
    <t>Pembersihan gigi</t>
  </si>
  <si>
    <t>300 pasien</t>
  </si>
  <si>
    <t>Pasta profilaksis</t>
  </si>
  <si>
    <t>1 kotak berisi 100 unit</t>
  </si>
  <si>
    <t>Unites</t>
  </si>
  <si>
    <t>Cangkir karet</t>
  </si>
  <si>
    <t xml:space="preserve">Aplikasi topikal fluorida </t>
  </si>
  <si>
    <t>Fluoride varnish</t>
  </si>
  <si>
    <t>1 kotak berisi 50 unit</t>
  </si>
  <si>
    <t xml:space="preserve">Pit dan fissure sealent </t>
  </si>
  <si>
    <t>Acid etching</t>
  </si>
  <si>
    <t xml:space="preserve">3ml </t>
  </si>
  <si>
    <t>70 aplikasi per alat suntik</t>
  </si>
  <si>
    <t>Pit dan fissure sealent</t>
  </si>
  <si>
    <t>Kit sealant (2 unit)</t>
  </si>
  <si>
    <t>Sikat profilaksis</t>
  </si>
  <si>
    <t>Perawatan Restoratif Atraumatik (ART)</t>
  </si>
  <si>
    <t>Glass Ionomer</t>
  </si>
  <si>
    <t>5gr bubuk / 2.4ml cairan (Kit)</t>
  </si>
  <si>
    <t>140 penyajian per kit</t>
  </si>
  <si>
    <t xml:space="preserve">Silver diamine fluoride </t>
  </si>
  <si>
    <t>Silver diamine fluoride</t>
  </si>
  <si>
    <t>5 ml</t>
  </si>
  <si>
    <t xml:space="preserve">1 stoples </t>
  </si>
  <si>
    <t>Microbrush</t>
  </si>
  <si>
    <t>100  unit</t>
  </si>
  <si>
    <t xml:space="preserve">Bahan Pengganti Berkala </t>
  </si>
  <si>
    <t>Poli bib</t>
  </si>
  <si>
    <t>1 paket berisi 125 unit</t>
  </si>
  <si>
    <t>1 per pasien</t>
  </si>
  <si>
    <t>600 (2 janji temu per pasien)</t>
  </si>
  <si>
    <t>Pengisapan</t>
  </si>
  <si>
    <t>1 paket berisi 100 unit</t>
  </si>
  <si>
    <t>Cangkir</t>
  </si>
  <si>
    <t>1 paket berisi 200 unit</t>
  </si>
  <si>
    <t>NA</t>
  </si>
  <si>
    <t>Kapas gulung</t>
  </si>
  <si>
    <t>1 kotak berisi 40 unit</t>
  </si>
  <si>
    <t>Perawatan Restoratif Definitif</t>
  </si>
  <si>
    <r>
      <rPr>
        <b/>
        <sz val="13"/>
        <color rgb="FF4A91FF"/>
        <rFont val="Calibri"/>
        <family val="2"/>
        <scheme val="minor"/>
      </rPr>
      <t xml:space="preserve">240 pasien  </t>
    </r>
    <r>
      <rPr>
        <b/>
        <sz val="13"/>
        <color theme="1"/>
        <rFont val="Calibri"/>
        <family val="2"/>
        <scheme val="minor"/>
      </rPr>
      <t xml:space="preserve">      </t>
    </r>
    <r>
      <rPr>
        <sz val="13"/>
        <color theme="1"/>
        <rFont val="Calibri"/>
        <family val="2"/>
        <scheme val="minor"/>
      </rPr>
      <t>4 janji temu per tahun =</t>
    </r>
    <r>
      <rPr>
        <b/>
        <sz val="13"/>
        <color theme="1"/>
        <rFont val="Calibri"/>
        <family val="2"/>
        <scheme val="minor"/>
      </rPr>
      <t xml:space="preserve">            960 janji temu </t>
    </r>
  </si>
  <si>
    <t>Restorasi gigi</t>
  </si>
  <si>
    <t>Alat suntik 2gr</t>
  </si>
  <si>
    <t>9 Alat suntik</t>
  </si>
  <si>
    <t xml:space="preserve">Perekat </t>
  </si>
  <si>
    <t xml:space="preserve">190 aplikasi per stoples </t>
  </si>
  <si>
    <t xml:space="preserve">3 stoples </t>
  </si>
  <si>
    <t>1 per perawatan</t>
  </si>
  <si>
    <t>6 paket</t>
  </si>
  <si>
    <t>Restorasi 1 permukaan</t>
  </si>
  <si>
    <t>Komposit (pasta)</t>
  </si>
  <si>
    <t xml:space="preserve">Tube 4 gr </t>
  </si>
  <si>
    <t>40 restorasi per tube</t>
  </si>
  <si>
    <t>7 tube</t>
  </si>
  <si>
    <t>Komposit cairan</t>
  </si>
  <si>
    <t xml:space="preserve">Tube 2 gr </t>
  </si>
  <si>
    <t>30 restorasi per alat suntik</t>
  </si>
  <si>
    <t>7 alat suntik</t>
  </si>
  <si>
    <t>Restorasi 2 atau lebih permukaan</t>
  </si>
  <si>
    <t>20 restorasi per tube</t>
  </si>
  <si>
    <t>15 restorasi per alat suntik</t>
  </si>
  <si>
    <t>*Lihat PRM (Bahan Pengganti Rutin)</t>
  </si>
  <si>
    <t>Pulpotomi</t>
  </si>
  <si>
    <t>Theracal PT</t>
  </si>
  <si>
    <t xml:space="preserve">4 gr </t>
  </si>
  <si>
    <t>20 porsi per alat suntik</t>
  </si>
  <si>
    <t>3 alat suntik</t>
  </si>
  <si>
    <t>Formocresol</t>
  </si>
  <si>
    <t>10 ml</t>
  </si>
  <si>
    <t>130 porsi</t>
  </si>
  <si>
    <t>1 stoples</t>
  </si>
  <si>
    <t>Zinc Oxide</t>
  </si>
  <si>
    <t xml:space="preserve">110 gr </t>
  </si>
  <si>
    <t>Eugenol</t>
  </si>
  <si>
    <t>30 ml</t>
  </si>
  <si>
    <t>Rubber dam</t>
  </si>
  <si>
    <t>1 kotak 36 unit</t>
  </si>
  <si>
    <t xml:space="preserve">1 per perawatan </t>
  </si>
  <si>
    <t>4 kotak</t>
  </si>
  <si>
    <t>Ekstraksi gigi</t>
  </si>
  <si>
    <t>Mahkota gigi</t>
  </si>
  <si>
    <t xml:space="preserve">Unit </t>
  </si>
  <si>
    <t>130 unit</t>
  </si>
  <si>
    <t xml:space="preserve">Glass ionomer </t>
  </si>
  <si>
    <t>30 gr bubuk, 12ml cairan</t>
  </si>
  <si>
    <t>130 perawatan</t>
  </si>
  <si>
    <t>1 kit</t>
  </si>
  <si>
    <t>PRM (Obat Pengganti Berkala)</t>
  </si>
  <si>
    <t>Anestesi topikal</t>
  </si>
  <si>
    <t>12 gr</t>
  </si>
  <si>
    <t>1 stoples = 100 pasien</t>
  </si>
  <si>
    <t xml:space="preserve">10 stoples </t>
  </si>
  <si>
    <t>Anestesi infiltratif</t>
  </si>
  <si>
    <t>50 Dental Cartridge</t>
  </si>
  <si>
    <t>20 kotak</t>
  </si>
  <si>
    <t>Extra short needle</t>
  </si>
  <si>
    <t>1 kotak 100 unit</t>
  </si>
  <si>
    <t>5 kotak</t>
  </si>
  <si>
    <t>Short needle</t>
  </si>
  <si>
    <t>Glass ionomer</t>
  </si>
  <si>
    <t>9 gr bubuk, 5.5ml cairan</t>
  </si>
  <si>
    <t>140 porsi</t>
  </si>
  <si>
    <t>2 kit</t>
  </si>
  <si>
    <t>PRM (Bahan Pengganti Berkala)</t>
  </si>
  <si>
    <t>1 paket 125 unit</t>
  </si>
  <si>
    <t>8 paket</t>
  </si>
  <si>
    <t>1 paket 100 unit</t>
  </si>
  <si>
    <t>10 paket</t>
  </si>
  <si>
    <t>3 paket 200 unit</t>
  </si>
  <si>
    <t xml:space="preserve">1 kotak berisi 40 paket </t>
  </si>
  <si>
    <t>20 paket</t>
  </si>
  <si>
    <t>Total Keseluruhan</t>
  </si>
  <si>
    <t>Anggaran Pendanaan Ortodontik Smile Train</t>
  </si>
  <si>
    <t>Tahap Perawatan</t>
  </si>
  <si>
    <t xml:space="preserve">Jumlah pasien </t>
  </si>
  <si>
    <t>Deskripsi Singkat</t>
  </si>
  <si>
    <t>Kuantitas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</si>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</sst>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SD]"/>
    <numFmt numFmtId="165" formatCode="#,##0.00\ _€"/>
  </numFmts>
  <fonts count="47">
    <font>
      <sz val="11"/>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sz val="12"/>
      <name val="Calibri"/>
      <family val="2"/>
      <scheme val="minor"/>
    </font>
    <font>
      <b/>
      <sz val="18"/>
      <color theme="1"/>
      <name val="Calibri"/>
      <family val="2"/>
      <scheme val="minor"/>
    </font>
    <font>
      <sz val="11"/>
      <color rgb="FF000000"/>
      <name val="Tahoma"/>
      <family val="2"/>
    </font>
    <font>
      <b/>
      <sz val="11"/>
      <color rgb="FF000000"/>
      <name val="Tahoma"/>
      <family val="2"/>
    </font>
    <font>
      <b/>
      <sz val="9"/>
      <color rgb="FF000000"/>
      <name val="Tahoma"/>
      <family val="2"/>
    </font>
    <font>
      <sz val="14"/>
      <color theme="1"/>
      <name val="Calibri (Body)"/>
    </font>
    <font>
      <sz val="16"/>
      <color theme="1"/>
      <name val="Calibri (Body)"/>
    </font>
    <font>
      <b/>
      <sz val="18"/>
      <name val="Calibri"/>
      <family val="2"/>
      <scheme val="minor"/>
    </font>
    <font>
      <b/>
      <sz val="20"/>
      <name val="Calibri (Body)"/>
    </font>
    <font>
      <b/>
      <sz val="11"/>
      <color theme="1"/>
      <name val="Calibri"/>
      <family val="2"/>
      <scheme val="minor"/>
    </font>
    <font>
      <b/>
      <sz val="12"/>
      <color rgb="FF000000"/>
      <name val="Calibri"/>
      <family val="2"/>
      <scheme val="minor"/>
    </font>
    <font>
      <u/>
      <sz val="11"/>
      <color theme="1"/>
      <name val="Calibri"/>
      <family val="2"/>
      <scheme val="minor"/>
    </font>
    <font>
      <b/>
      <i/>
      <u/>
      <sz val="11"/>
      <color theme="1"/>
      <name val="Calibri"/>
      <family val="2"/>
      <scheme val="minor"/>
    </font>
    <font>
      <b/>
      <sz val="9"/>
      <color indexed="81"/>
      <name val="Tahoma"/>
      <family val="2"/>
    </font>
    <font>
      <b/>
      <sz val="12"/>
      <color theme="0"/>
      <name val="Calibri"/>
      <family val="2"/>
      <scheme val="minor"/>
    </font>
    <font>
      <sz val="12"/>
      <color theme="0"/>
      <name val="Calibri"/>
      <family val="2"/>
      <scheme val="minor"/>
    </font>
    <font>
      <b/>
      <sz val="13"/>
      <color theme="0"/>
      <name val="Calibri"/>
      <family val="2"/>
      <scheme val="minor"/>
    </font>
    <font>
      <b/>
      <sz val="14"/>
      <color theme="1"/>
      <name val="Calibri"/>
      <family val="2"/>
      <scheme val="minor"/>
    </font>
    <font>
      <b/>
      <sz val="15"/>
      <color theme="1"/>
      <name val="Calibri"/>
      <family val="2"/>
      <scheme val="minor"/>
    </font>
    <font>
      <sz val="11"/>
      <color rgb="FF4A91FF"/>
      <name val="Calibri"/>
      <family val="2"/>
      <scheme val="minor"/>
    </font>
    <font>
      <b/>
      <sz val="11"/>
      <color rgb="FF4A91FF"/>
      <name val="Calibri"/>
      <family val="2"/>
      <scheme val="minor"/>
    </font>
    <font>
      <i/>
      <sz val="11"/>
      <color theme="1"/>
      <name val="Calibri"/>
      <family val="2"/>
      <scheme val="minor"/>
    </font>
    <font>
      <b/>
      <sz val="12"/>
      <color rgb="FF4A91FF"/>
      <name val="Calibri"/>
      <family val="2"/>
      <scheme val="minor"/>
    </font>
    <font>
      <sz val="12"/>
      <color rgb="FF4A91FF"/>
      <name val="Calibri"/>
      <family val="2"/>
      <scheme val="minor"/>
    </font>
    <font>
      <b/>
      <sz val="14"/>
      <color rgb="FFFF0000"/>
      <name val="Calibri"/>
      <family val="2"/>
      <scheme val="minor"/>
    </font>
    <font>
      <b/>
      <i/>
      <sz val="13"/>
      <color theme="1"/>
      <name val="Calibri"/>
      <family val="2"/>
      <scheme val="minor"/>
    </font>
    <font>
      <b/>
      <sz val="20"/>
      <color rgb="FF4A91FF"/>
      <name val="Calibri (Body)"/>
    </font>
    <font>
      <b/>
      <sz val="20"/>
      <color rgb="FFFF0000"/>
      <name val="Calibri (Body)"/>
    </font>
    <font>
      <b/>
      <sz val="13"/>
      <color rgb="FF000000"/>
      <name val="Calibri"/>
      <family val="2"/>
      <scheme val="minor"/>
    </font>
    <font>
      <b/>
      <sz val="14"/>
      <color theme="0"/>
      <name val="Calibri"/>
      <family val="2"/>
      <scheme val="minor"/>
    </font>
    <font>
      <b/>
      <sz val="18"/>
      <color theme="0"/>
      <name val="Calibri"/>
      <family val="2"/>
      <scheme val="minor"/>
    </font>
    <font>
      <b/>
      <sz val="16"/>
      <color rgb="FFFF0000"/>
      <name val="Calibri"/>
      <family val="2"/>
      <scheme val="minor"/>
    </font>
    <font>
      <b/>
      <sz val="12"/>
      <name val="Calibri"/>
      <family val="2"/>
      <scheme val="minor"/>
    </font>
    <font>
      <sz val="14"/>
      <color theme="0"/>
      <name val="Calibri"/>
      <family val="2"/>
      <scheme val="minor"/>
    </font>
    <font>
      <b/>
      <i/>
      <sz val="13"/>
      <color rgb="FF4A91FF"/>
      <name val="Calibri"/>
      <family val="2"/>
      <scheme val="minor"/>
    </font>
    <font>
      <sz val="13"/>
      <color theme="1"/>
      <name val="Calibri"/>
      <family val="2"/>
      <scheme val="minor"/>
    </font>
    <font>
      <b/>
      <sz val="13"/>
      <color rgb="FF4A91FF"/>
      <name val="Calibri"/>
      <family val="2"/>
      <scheme val="minor"/>
    </font>
    <font>
      <b/>
      <sz val="14"/>
      <color rgb="FF4A91FF"/>
      <name val="Calibri"/>
      <family val="2"/>
      <scheme val="minor"/>
    </font>
    <font>
      <sz val="9"/>
      <color indexed="81"/>
      <name val="Tahoma"/>
      <family val="2"/>
    </font>
    <font>
      <sz val="11"/>
      <color rgb="FF488CFF"/>
      <name val="Calibri"/>
      <family val="2"/>
      <scheme val="minor"/>
    </font>
    <font>
      <b/>
      <sz val="14"/>
      <color rgb="FFFF0000"/>
      <name val="Calibri"/>
      <scheme val="minor"/>
    </font>
    <font>
      <sz val="12"/>
      <color rgb="FF000000"/>
      <name val="Calibri"/>
      <scheme val="minor"/>
    </font>
    <font>
      <sz val="12"/>
      <name val="Calibri"/>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rgb="FF4A91FF"/>
        <bgColor indexed="64"/>
      </patternFill>
    </fill>
    <fill>
      <patternFill patternType="solid">
        <fgColor theme="0" tint="-4.9989318521683403E-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left>
      <right style="thin">
        <color theme="0"/>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diagonal/>
    </border>
    <border>
      <left/>
      <right style="thin">
        <color theme="0"/>
      </right>
      <top style="thin">
        <color theme="0"/>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tint="0.499984740745262"/>
      </left>
      <right/>
      <top/>
      <bottom style="medium">
        <color theme="1" tint="0.499984740745262"/>
      </bottom>
      <diagonal/>
    </border>
    <border>
      <left style="thin">
        <color theme="0" tint="-0.34998626667073579"/>
      </left>
      <right style="thin">
        <color theme="0" tint="-0.34998626667073579"/>
      </right>
      <top/>
      <bottom/>
      <diagonal/>
    </border>
  </borders>
  <cellStyleXfs count="1">
    <xf numFmtId="0" fontId="0" fillId="0" borderId="0"/>
  </cellStyleXfs>
  <cellXfs count="152">
    <xf numFmtId="0" fontId="0" fillId="0" borderId="0" xfId="0"/>
    <xf numFmtId="0" fontId="0" fillId="0" borderId="0" xfId="0" applyAlignment="1">
      <alignment horizontal="center" vertical="center"/>
    </xf>
    <xf numFmtId="0" fontId="2" fillId="0" borderId="0" xfId="0" applyFont="1" applyAlignment="1">
      <alignment vertical="center" wrapText="1"/>
    </xf>
    <xf numFmtId="0" fontId="0" fillId="2" borderId="0" xfId="0" applyFill="1"/>
    <xf numFmtId="0" fontId="2" fillId="2" borderId="0" xfId="0" applyFont="1" applyFill="1"/>
    <xf numFmtId="0" fontId="5" fillId="2" borderId="0" xfId="0" applyFont="1" applyFill="1"/>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wrapText="1"/>
    </xf>
    <xf numFmtId="3" fontId="9" fillId="0" borderId="0" xfId="0" applyNumberFormat="1" applyFont="1" applyAlignment="1">
      <alignment horizontal="center" vertical="center" wrapText="1"/>
    </xf>
    <xf numFmtId="0" fontId="4" fillId="0" borderId="0" xfId="0" applyFont="1"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65" fontId="0" fillId="0" borderId="13"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2" fillId="0" borderId="13" xfId="0" applyFont="1" applyBorder="1" applyAlignment="1">
      <alignment horizontal="left" vertical="center" wrapText="1"/>
    </xf>
    <xf numFmtId="0" fontId="25" fillId="0" borderId="13" xfId="0" applyFont="1" applyBorder="1" applyAlignment="1">
      <alignment horizontal="left" vertical="center"/>
    </xf>
    <xf numFmtId="0" fontId="25" fillId="0" borderId="13"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164" fontId="24" fillId="0" borderId="13" xfId="0" applyNumberFormat="1"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4" fillId="0" borderId="13" xfId="0" applyFont="1" applyBorder="1" applyAlignment="1">
      <alignment horizontal="right" vertical="center" wrapText="1"/>
    </xf>
    <xf numFmtId="0" fontId="0" fillId="0" borderId="13" xfId="0"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13" fillId="0" borderId="0" xfId="0" applyFont="1" applyAlignment="1">
      <alignment horizontal="center" vertical="center" wrapText="1"/>
    </xf>
    <xf numFmtId="0" fontId="23" fillId="0" borderId="13" xfId="0" applyFont="1" applyBorder="1" applyAlignment="1">
      <alignment horizontal="left" vertical="center" wrapText="1"/>
    </xf>
    <xf numFmtId="165" fontId="23" fillId="0" borderId="13" xfId="0" applyNumberFormat="1"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0" fontId="26" fillId="0" borderId="13" xfId="0" applyFont="1" applyBorder="1" applyAlignment="1">
      <alignment horizontal="center" vertical="center" wrapText="1"/>
    </xf>
    <xf numFmtId="0" fontId="23" fillId="2" borderId="13"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9" fillId="0" borderId="14" xfId="0" applyFont="1" applyBorder="1" applyAlignment="1">
      <alignment horizontal="left" vertical="center" wrapText="1"/>
    </xf>
    <xf numFmtId="0" fontId="3" fillId="0" borderId="14" xfId="0" applyFont="1" applyBorder="1" applyAlignment="1">
      <alignment horizontal="left" vertical="center" wrapText="1"/>
    </xf>
    <xf numFmtId="165" fontId="20" fillId="5" borderId="12" xfId="0" applyNumberFormat="1"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 fillId="0" borderId="17" xfId="0" applyFont="1" applyBorder="1" applyAlignment="1">
      <alignment vertical="center" wrapText="1"/>
    </xf>
    <xf numFmtId="0" fontId="0" fillId="0" borderId="17"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19" fillId="7"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26" fillId="0" borderId="19" xfId="0" applyFont="1" applyBorder="1" applyAlignment="1">
      <alignment horizontal="center" vertical="center" wrapText="1"/>
    </xf>
    <xf numFmtId="0" fontId="25" fillId="0" borderId="19" xfId="0" applyFont="1" applyBorder="1" applyAlignment="1">
      <alignment horizontal="left" vertical="center" wrapText="1"/>
    </xf>
    <xf numFmtId="0" fontId="23" fillId="0" borderId="19" xfId="0" applyFont="1" applyBorder="1" applyAlignment="1">
      <alignment horizontal="center" vertical="center"/>
    </xf>
    <xf numFmtId="0" fontId="23" fillId="0" borderId="19" xfId="0" applyFont="1" applyBorder="1" applyAlignment="1">
      <alignment horizontal="left" vertical="center" wrapText="1"/>
    </xf>
    <xf numFmtId="165" fontId="23" fillId="0" borderId="19" xfId="0" applyNumberFormat="1" applyFont="1" applyBorder="1" applyAlignment="1">
      <alignment horizontal="center" vertical="center" wrapText="1"/>
    </xf>
    <xf numFmtId="164" fontId="24" fillId="0" borderId="19" xfId="0" applyNumberFormat="1" applyFont="1" applyBorder="1" applyAlignment="1">
      <alignment horizontal="right" vertical="center" wrapText="1"/>
    </xf>
    <xf numFmtId="0" fontId="2" fillId="3" borderId="0" xfId="0" applyFont="1" applyFill="1" applyAlignment="1">
      <alignment horizontal="center" vertical="center" wrapText="1"/>
    </xf>
    <xf numFmtId="165" fontId="20" fillId="5" borderId="24" xfId="0" applyNumberFormat="1" applyFont="1" applyFill="1" applyBorder="1" applyAlignment="1">
      <alignment horizontal="center" vertical="center" wrapText="1"/>
    </xf>
    <xf numFmtId="164" fontId="20" fillId="5" borderId="25" xfId="0" applyNumberFormat="1"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164" fontId="34" fillId="5" borderId="20" xfId="0" applyNumberFormat="1" applyFont="1" applyFill="1" applyBorder="1" applyAlignment="1">
      <alignment horizontal="center" vertical="center"/>
    </xf>
    <xf numFmtId="0" fontId="14" fillId="3" borderId="13" xfId="0" applyFont="1" applyFill="1" applyBorder="1" applyAlignment="1">
      <alignment horizontal="center" vertical="center"/>
    </xf>
    <xf numFmtId="0" fontId="16" fillId="0" borderId="13" xfId="0" applyFont="1" applyBorder="1" applyAlignment="1">
      <alignment horizontal="left" vertical="center" wrapText="1"/>
    </xf>
    <xf numFmtId="0" fontId="15" fillId="0" borderId="13" xfId="0" applyFont="1" applyBorder="1" applyAlignment="1">
      <alignment horizontal="left" vertical="center" wrapText="1"/>
    </xf>
    <xf numFmtId="164" fontId="33" fillId="5" borderId="13" xfId="0" applyNumberFormat="1" applyFont="1" applyFill="1" applyBorder="1" applyAlignment="1">
      <alignment horizontal="center" vertical="center" wrapText="1"/>
    </xf>
    <xf numFmtId="0" fontId="2" fillId="0" borderId="27" xfId="0" applyFont="1" applyBorder="1" applyAlignment="1">
      <alignment vertical="center" wrapText="1"/>
    </xf>
    <xf numFmtId="0" fontId="22" fillId="6" borderId="27" xfId="0" applyFont="1" applyFill="1" applyBorder="1" applyAlignment="1">
      <alignment horizontal="center" vertical="center" wrapText="1"/>
    </xf>
    <xf numFmtId="0" fontId="29" fillId="0" borderId="18" xfId="0" applyFont="1" applyBorder="1" applyAlignment="1">
      <alignment horizontal="left" vertical="center" wrapText="1"/>
    </xf>
    <xf numFmtId="0" fontId="32" fillId="3" borderId="14" xfId="0" applyFont="1" applyFill="1" applyBorder="1" applyAlignment="1">
      <alignment horizontal="left" vertical="center"/>
    </xf>
    <xf numFmtId="165" fontId="33" fillId="5" borderId="14" xfId="0" applyNumberFormat="1"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5" fillId="0" borderId="20" xfId="0" applyFont="1" applyBorder="1" applyAlignment="1">
      <alignment horizontal="right" vertical="center"/>
    </xf>
    <xf numFmtId="164" fontId="13" fillId="0" borderId="13" xfId="0" applyNumberFormat="1" applyFont="1" applyBorder="1" applyAlignment="1">
      <alignment horizontal="right" vertical="center" wrapText="1"/>
    </xf>
    <xf numFmtId="3" fontId="2" fillId="3" borderId="17"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23" fillId="0" borderId="13" xfId="0" applyFont="1" applyBorder="1"/>
    <xf numFmtId="0" fontId="21" fillId="0" borderId="0" xfId="0" applyFont="1" applyAlignment="1">
      <alignment horizontal="center" vertical="center" wrapText="1"/>
    </xf>
    <xf numFmtId="0" fontId="37" fillId="5" borderId="15" xfId="0" applyFont="1" applyFill="1" applyBorder="1" applyAlignment="1">
      <alignment horizontal="center" vertical="center" wrapText="1"/>
    </xf>
    <xf numFmtId="0" fontId="37" fillId="5" borderId="16" xfId="0" applyFont="1" applyFill="1" applyBorder="1" applyAlignment="1">
      <alignment horizontal="center" vertical="center" wrapText="1"/>
    </xf>
    <xf numFmtId="3" fontId="27" fillId="0" borderId="17" xfId="0"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2" borderId="0" xfId="0" applyFont="1" applyFill="1"/>
    <xf numFmtId="164" fontId="20" fillId="5" borderId="35" xfId="0" applyNumberFormat="1" applyFont="1" applyFill="1" applyBorder="1" applyAlignment="1">
      <alignment horizontal="center" vertical="center" wrapText="1"/>
    </xf>
    <xf numFmtId="165" fontId="0" fillId="0" borderId="33" xfId="0" applyNumberFormat="1" applyBorder="1" applyAlignment="1">
      <alignment horizontal="center" vertical="center" wrapText="1"/>
    </xf>
    <xf numFmtId="165" fontId="0" fillId="0" borderId="34" xfId="0" applyNumberFormat="1" applyBorder="1" applyAlignment="1">
      <alignment horizontal="center" vertical="center" wrapText="1"/>
    </xf>
    <xf numFmtId="0" fontId="18" fillId="7" borderId="23" xfId="0" applyFont="1" applyFill="1" applyBorder="1" applyAlignment="1">
      <alignment horizontal="center" vertical="center" wrapText="1"/>
    </xf>
    <xf numFmtId="0" fontId="41" fillId="0" borderId="13" xfId="0" applyFont="1" applyBorder="1" applyAlignment="1">
      <alignment horizontal="center" vertical="center" wrapText="1"/>
    </xf>
    <xf numFmtId="0" fontId="23" fillId="0" borderId="34" xfId="0" applyFont="1" applyBorder="1" applyAlignment="1">
      <alignment horizontal="center" vertical="center" wrapText="1"/>
    </xf>
    <xf numFmtId="0" fontId="43" fillId="0" borderId="23" xfId="0" applyFont="1" applyBorder="1" applyAlignment="1">
      <alignment horizontal="center" vertical="center"/>
    </xf>
    <xf numFmtId="0" fontId="43" fillId="2" borderId="8" xfId="0" applyFont="1" applyFill="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center" vertical="center" wrapText="1"/>
    </xf>
    <xf numFmtId="0" fontId="43" fillId="2" borderId="10" xfId="0" applyFont="1" applyFill="1"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0" fontId="1" fillId="2" borderId="0" xfId="0" applyFont="1" applyFill="1"/>
    <xf numFmtId="0" fontId="1" fillId="3" borderId="17"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left" vertical="center" wrapText="1"/>
    </xf>
    <xf numFmtId="0" fontId="46" fillId="2" borderId="0" xfId="0" applyFont="1" applyFill="1" applyAlignment="1">
      <alignment horizontal="left" vertical="top" wrapText="1"/>
    </xf>
    <xf numFmtId="0" fontId="4" fillId="2" borderId="0" xfId="0" applyFont="1" applyFill="1" applyAlignment="1">
      <alignment horizontal="left" vertical="top" wrapText="1"/>
    </xf>
    <xf numFmtId="0" fontId="29" fillId="0" borderId="36" xfId="0" applyFont="1" applyBorder="1" applyAlignment="1">
      <alignment horizontal="center" vertical="center" wrapText="1"/>
    </xf>
    <xf numFmtId="0" fontId="29" fillId="0" borderId="19" xfId="0" applyFont="1" applyBorder="1" applyAlignment="1">
      <alignment horizontal="center" vertical="center" wrapText="1"/>
    </xf>
    <xf numFmtId="0" fontId="20" fillId="4" borderId="11"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wrapText="1"/>
    </xf>
    <xf numFmtId="0" fontId="20" fillId="4" borderId="1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18" fillId="4" borderId="0" xfId="0" applyFont="1" applyFill="1" applyAlignment="1">
      <alignment horizontal="center" vertical="center" wrapText="1"/>
    </xf>
    <xf numFmtId="0" fontId="2" fillId="4" borderId="0" xfId="0" applyFont="1" applyFill="1" applyAlignment="1">
      <alignment horizontal="center" vertical="center" wrapText="1"/>
    </xf>
    <xf numFmtId="0" fontId="20" fillId="4" borderId="2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32" xfId="0" applyBorder="1" applyAlignment="1">
      <alignment horizontal="center"/>
    </xf>
    <xf numFmtId="0" fontId="0" fillId="0" borderId="0" xfId="0" applyAlignment="1">
      <alignment horizontal="center"/>
    </xf>
    <xf numFmtId="0" fontId="38" fillId="0" borderId="23"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19" xfId="0" applyFont="1" applyBorder="1" applyAlignment="1">
      <alignment horizontal="center" vertical="center" wrapText="1"/>
    </xf>
    <xf numFmtId="0" fontId="20" fillId="4" borderId="30"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30"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0" fillId="4" borderId="13" xfId="0"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88CFF"/>
      <color rgb="FF4A91FF"/>
      <color rgb="FFFFFF93"/>
      <color rgb="FF00F76E"/>
      <color rgb="FFFFA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199361</xdr:colOff>
      <xdr:row>0</xdr:row>
      <xdr:rowOff>51683</xdr:rowOff>
    </xdr:from>
    <xdr:to>
      <xdr:col>6</xdr:col>
      <xdr:colOff>44893</xdr:colOff>
      <xdr:row>4</xdr:row>
      <xdr:rowOff>89281</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850361" y="51683"/>
          <a:ext cx="1369532" cy="774198"/>
        </a:xfrm>
        <a:prstGeom prst="rect">
          <a:avLst/>
        </a:prstGeom>
      </xdr:spPr>
    </xdr:pic>
    <xdr:clientData/>
  </xdr:twoCellAnchor>
  <xdr:twoCellAnchor editAs="oneCell">
    <xdr:from>
      <xdr:col>4</xdr:col>
      <xdr:colOff>199361</xdr:colOff>
      <xdr:row>0</xdr:row>
      <xdr:rowOff>51683</xdr:rowOff>
    </xdr:from>
    <xdr:to>
      <xdr:col>6</xdr:col>
      <xdr:colOff>44893</xdr:colOff>
      <xdr:row>4</xdr:row>
      <xdr:rowOff>89281</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47361" y="51683"/>
          <a:ext cx="1369532" cy="77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981075</xdr:colOff>
      <xdr:row>6</xdr:row>
      <xdr:rowOff>9525</xdr:rowOff>
    </xdr:from>
    <xdr:ext cx="1857375" cy="2762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57825" y="1714500"/>
          <a:ext cx="185737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ANGGARAN YANG DIMINTA</a:t>
          </a:r>
        </a:p>
      </xdr:txBody>
    </xdr:sp>
    <xdr:clientData/>
  </xdr:oneCellAnchor>
  <xdr:oneCellAnchor>
    <xdr:from>
      <xdr:col>2</xdr:col>
      <xdr:colOff>1000125</xdr:colOff>
      <xdr:row>8</xdr:row>
      <xdr:rowOff>114300</xdr:rowOff>
    </xdr:from>
    <xdr:ext cx="3095625" cy="276225"/>
    <xdr:sp macro="" textlink="">
      <xdr:nvSpPr>
        <xdr:cNvPr id="3" name="TextBox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4229100" y="2390775"/>
          <a:ext cx="309562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PERIODE YANG TERCAKUP</a:t>
          </a:r>
          <a:r>
            <a:rPr lang="id-id" sz="1200" b="1" baseline="0"/>
            <a:t>DALAM ANGGARAN</a:t>
          </a:r>
          <a:endParaRPr lang="fr-FR" sz="1200" b="1"/>
        </a:p>
      </xdr:txBody>
    </xdr:sp>
    <xdr:clientData/>
  </xdr:oneCellAnchor>
  <xdr:oneCellAnchor>
    <xdr:from>
      <xdr:col>6</xdr:col>
      <xdr:colOff>633043</xdr:colOff>
      <xdr:row>6</xdr:row>
      <xdr:rowOff>42058</xdr:rowOff>
    </xdr:from>
    <xdr:ext cx="2441759" cy="280205"/>
    <xdr:sp macro="" textlink="">
      <xdr:nvSpPr>
        <xdr:cNvPr id="4" name="TextBox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txBox="1"/>
      </xdr:nvSpPr>
      <xdr:spPr>
        <a:xfrm>
          <a:off x="12043993" y="1747033"/>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id-id" sz="1200" b="1" baseline="0"/>
            <a:t>JUMLAH PASIEN YANG DIBANTU</a:t>
          </a:r>
          <a:endParaRPr lang="fr-FR" sz="1200" b="1"/>
        </a:p>
      </xdr:txBody>
    </xdr:sp>
    <xdr:clientData/>
  </xdr:oneCellAnchor>
  <xdr:oneCellAnchor>
    <xdr:from>
      <xdr:col>6</xdr:col>
      <xdr:colOff>1638300</xdr:colOff>
      <xdr:row>8</xdr:row>
      <xdr:rowOff>85725</xdr:rowOff>
    </xdr:from>
    <xdr:ext cx="1428750" cy="285750"/>
    <xdr:sp macro="" textlink="">
      <xdr:nvSpPr>
        <xdr:cNvPr id="5" name="TextBox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txBox="1"/>
      </xdr:nvSpPr>
      <xdr:spPr>
        <a:xfrm>
          <a:off x="13049250" y="2362200"/>
          <a:ext cx="1428750" cy="285750"/>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MATA UANG LOKAL</a:t>
          </a:r>
        </a:p>
      </xdr:txBody>
    </xdr:sp>
    <xdr:clientData/>
  </xdr:oneCellAnchor>
  <xdr:oneCellAnchor>
    <xdr:from>
      <xdr:col>3</xdr:col>
      <xdr:colOff>1611207</xdr:colOff>
      <xdr:row>4</xdr:row>
      <xdr:rowOff>9694</xdr:rowOff>
    </xdr:from>
    <xdr:ext cx="1224694" cy="280205"/>
    <xdr:sp macro="" textlink="">
      <xdr:nvSpPr>
        <xdr:cNvPr id="6" name="TextBox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5000000}"/>
            </a:ext>
          </a:extLst>
        </xdr:cNvPr>
        <xdr:cNvSpPr txBox="1"/>
      </xdr:nvSpPr>
      <xdr:spPr>
        <a:xfrm>
          <a:off x="6087957" y="1200319"/>
          <a:ext cx="1224694"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id-id" sz="1200" b="1" baseline="0"/>
            <a:t>NAMA </a:t>
          </a:r>
          <a:r>
            <a:rPr lang="id-id" sz="1200" b="1"/>
            <a:t>MITRA</a:t>
          </a:r>
          <a:endParaRPr lang="fr-FR" sz="1200" b="1"/>
        </a:p>
      </xdr:txBody>
    </xdr:sp>
    <xdr:clientData/>
  </xdr:oneCellAnchor>
  <xdr:twoCellAnchor editAs="oneCell">
    <xdr:from>
      <xdr:col>1</xdr:col>
      <xdr:colOff>477336</xdr:colOff>
      <xdr:row>1</xdr:row>
      <xdr:rowOff>0</xdr:rowOff>
    </xdr:from>
    <xdr:to>
      <xdr:col>1</xdr:col>
      <xdr:colOff>2709339</xdr:colOff>
      <xdr:row>4</xdr:row>
      <xdr:rowOff>3533</xdr:rowOff>
    </xdr:to>
    <xdr:pic>
      <xdr:nvPicPr>
        <xdr:cNvPr id="16" name="Picture 2">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t="16747"/>
        <a:stretch/>
      </xdr:blipFill>
      <xdr:spPr>
        <a:xfrm>
          <a:off x="748460" y="199775"/>
          <a:ext cx="2232003" cy="993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7</xdr:row>
      <xdr:rowOff>38100</xdr:rowOff>
    </xdr:from>
    <xdr:ext cx="1876425" cy="27622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590800" y="1809750"/>
          <a:ext cx="187642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ANGGARAN YANG DIMINTA</a:t>
          </a:r>
        </a:p>
      </xdr:txBody>
    </xdr:sp>
    <xdr:clientData/>
  </xdr:oneCellAnchor>
  <xdr:oneCellAnchor>
    <xdr:from>
      <xdr:col>1</xdr:col>
      <xdr:colOff>1162050</xdr:colOff>
      <xdr:row>8</xdr:row>
      <xdr:rowOff>190500</xdr:rowOff>
    </xdr:from>
    <xdr:ext cx="3076575" cy="342900"/>
    <xdr:sp macro="" textlink="">
      <xdr:nvSpPr>
        <xdr:cNvPr id="3" name="TextBox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SpPr txBox="1"/>
      </xdr:nvSpPr>
      <xdr:spPr>
        <a:xfrm>
          <a:off x="1390650" y="2333625"/>
          <a:ext cx="3076575" cy="342900"/>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PERIODE YANG TERCAKUP</a:t>
          </a:r>
          <a:r>
            <a:rPr lang="id-id" sz="1200" b="1" baseline="0"/>
            <a:t>DALAM ANGGARAN</a:t>
          </a:r>
          <a:endParaRPr lang="fr-FR" sz="1200" b="1"/>
        </a:p>
      </xdr:txBody>
    </xdr:sp>
    <xdr:clientData/>
  </xdr:oneCellAnchor>
  <xdr:oneCellAnchor>
    <xdr:from>
      <xdr:col>4</xdr:col>
      <xdr:colOff>542925</xdr:colOff>
      <xdr:row>7</xdr:row>
      <xdr:rowOff>47625</xdr:rowOff>
    </xdr:from>
    <xdr:ext cx="2200275" cy="276225"/>
    <xdr:sp macro="" textlink="">
      <xdr:nvSpPr>
        <xdr:cNvPr id="4" name="TextBox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SpPr txBox="1"/>
      </xdr:nvSpPr>
      <xdr:spPr>
        <a:xfrm>
          <a:off x="7019925" y="1819275"/>
          <a:ext cx="2200275" cy="27622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baseline="0"/>
            <a:t>JUMLAH PASIEN YANG DIBANTU</a:t>
          </a:r>
          <a:endParaRPr lang="fr-FR" sz="1200" b="1"/>
        </a:p>
      </xdr:txBody>
    </xdr:sp>
    <xdr:clientData/>
  </xdr:oneCellAnchor>
  <xdr:oneCellAnchor>
    <xdr:from>
      <xdr:col>4</xdr:col>
      <xdr:colOff>1238250</xdr:colOff>
      <xdr:row>9</xdr:row>
      <xdr:rowOff>9525</xdr:rowOff>
    </xdr:from>
    <xdr:ext cx="1495425" cy="285750"/>
    <xdr:sp macro="" textlink="">
      <xdr:nvSpPr>
        <xdr:cNvPr id="5" name="TextBox 4">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200-000004000000}"/>
            </a:ext>
          </a:extLst>
        </xdr:cNvPr>
        <xdr:cNvSpPr txBox="1"/>
      </xdr:nvSpPr>
      <xdr:spPr>
        <a:xfrm>
          <a:off x="7715250" y="2352675"/>
          <a:ext cx="1495425" cy="285750"/>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id-id" sz="1200" b="1"/>
            <a:t>MATA UANG LOKAL</a:t>
          </a:r>
        </a:p>
      </xdr:txBody>
    </xdr:sp>
    <xdr:clientData/>
  </xdr:oneCellAnchor>
  <xdr:oneCellAnchor>
    <xdr:from>
      <xdr:col>2</xdr:col>
      <xdr:colOff>744964</xdr:colOff>
      <xdr:row>4</xdr:row>
      <xdr:rowOff>71541</xdr:rowOff>
    </xdr:from>
    <xdr:ext cx="1224694" cy="280205"/>
    <xdr:sp macro="" textlink="">
      <xdr:nvSpPr>
        <xdr:cNvPr id="6" name="TextBox 5">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5000000}"/>
            </a:ext>
          </a:extLst>
        </xdr:cNvPr>
        <xdr:cNvSpPr txBox="1"/>
      </xdr:nvSpPr>
      <xdr:spPr>
        <a:xfrm>
          <a:off x="3297664" y="1224066"/>
          <a:ext cx="1224694"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id-id" sz="1200" b="1" baseline="0"/>
            <a:t>NAMA </a:t>
          </a:r>
          <a:r>
            <a:rPr lang="id-id" sz="1200" b="1"/>
            <a:t>MITRA</a:t>
          </a:r>
          <a:endParaRPr lang="fr-FR" sz="1200" b="1"/>
        </a:p>
      </xdr:txBody>
    </xdr:sp>
    <xdr:clientData/>
  </xdr:oneCellAnchor>
  <xdr:twoCellAnchor editAs="oneCell">
    <xdr:from>
      <xdr:col>0</xdr:col>
      <xdr:colOff>232150</xdr:colOff>
      <xdr:row>0</xdr:row>
      <xdr:rowOff>177527</xdr:rowOff>
    </xdr:from>
    <xdr:to>
      <xdr:col>1</xdr:col>
      <xdr:colOff>2191035</xdr:colOff>
      <xdr:row>4</xdr:row>
      <xdr:rowOff>1807</xdr:rowOff>
    </xdr:to>
    <xdr:pic>
      <xdr:nvPicPr>
        <xdr:cNvPr id="11" name="Picture 2">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t="16747"/>
        <a:stretch/>
      </xdr:blipFill>
      <xdr:spPr>
        <a:xfrm>
          <a:off x="232150" y="177527"/>
          <a:ext cx="2232003" cy="99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nica Dominguez" id="{CD761142-AD31-4ADE-8F2D-442D6566F9E6}" userId="S::mDominguez@smiletrain.org::092b16da-54cc-4a2f-bfaf-28e88722695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1T13:37:45.33" personId="{CD761142-AD31-4ADE-8F2D-442D6566F9E6}" id="{9D1E1513-F23E-40CC-873F-5408EF07687B}">
    <text>1 package = 100 units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zoomScale="93" zoomScaleNormal="93" workbookViewId="0">
      <pane ySplit="6" topLeftCell="A21" activePane="bottomLeft" state="frozen"/>
      <selection pane="bottomLeft" activeCell="D6" sqref="D6"/>
    </sheetView>
  </sheetViews>
  <sheetFormatPr defaultColWidth="11.453125" defaultRowHeight="14.5"/>
  <cols>
    <col min="2" max="2" width="10.81640625" customWidth="1"/>
  </cols>
  <sheetData>
    <row r="1" spans="1:19">
      <c r="A1" s="3"/>
      <c r="B1" s="3"/>
      <c r="C1" s="3"/>
      <c r="D1" s="3"/>
      <c r="E1" s="3"/>
      <c r="F1" s="3"/>
      <c r="G1" s="3"/>
      <c r="H1" s="3"/>
      <c r="I1" s="3"/>
      <c r="J1" s="3"/>
      <c r="K1" s="3"/>
      <c r="L1" s="3"/>
      <c r="M1" s="3"/>
      <c r="N1" s="3"/>
      <c r="O1" s="3"/>
      <c r="P1" s="3"/>
      <c r="Q1" s="3"/>
      <c r="R1" s="3"/>
      <c r="S1" s="3"/>
    </row>
    <row r="2" spans="1:19">
      <c r="A2" s="3"/>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3"/>
      <c r="B4" s="3"/>
      <c r="C4" s="3"/>
      <c r="D4" s="3"/>
      <c r="E4" s="3"/>
      <c r="F4" s="3"/>
      <c r="G4" s="3"/>
      <c r="H4" s="3"/>
      <c r="I4" s="3"/>
      <c r="J4" s="3"/>
      <c r="K4" s="3"/>
      <c r="L4" s="3"/>
      <c r="M4" s="3"/>
      <c r="N4" s="3"/>
      <c r="O4" s="3"/>
      <c r="P4" s="3"/>
      <c r="Q4" s="3"/>
      <c r="R4" s="3"/>
      <c r="S4" s="3"/>
    </row>
    <row r="5" spans="1:19">
      <c r="A5" s="3"/>
      <c r="B5" s="3"/>
      <c r="C5" s="3"/>
      <c r="D5" s="3"/>
      <c r="E5" s="3"/>
      <c r="F5" s="3"/>
      <c r="G5" s="3"/>
      <c r="H5" s="3"/>
      <c r="I5" s="3"/>
      <c r="J5" s="3"/>
      <c r="K5" s="3"/>
      <c r="L5" s="3"/>
      <c r="M5" s="3"/>
      <c r="N5" s="3"/>
      <c r="O5" s="3"/>
      <c r="P5" s="3"/>
      <c r="Q5" s="3"/>
      <c r="R5" s="3"/>
      <c r="S5" s="3"/>
    </row>
    <row r="6" spans="1:19" ht="23.5">
      <c r="A6" s="3"/>
      <c r="B6" s="3"/>
      <c r="C6" s="3"/>
      <c r="D6" s="5" t="s">
        <v>0</v>
      </c>
      <c r="E6" s="3"/>
      <c r="F6" s="3"/>
      <c r="G6" s="3"/>
      <c r="H6" s="3"/>
      <c r="I6" s="3"/>
      <c r="J6" s="3"/>
      <c r="K6" s="3"/>
      <c r="L6" s="3"/>
      <c r="M6" s="3"/>
      <c r="N6" s="3"/>
      <c r="O6" s="3"/>
      <c r="P6" s="3"/>
      <c r="Q6" s="3"/>
      <c r="R6" s="3"/>
      <c r="S6" s="3"/>
    </row>
    <row r="7" spans="1:19" ht="23.5">
      <c r="A7" s="3"/>
      <c r="B7" s="3" t="s">
        <v>1</v>
      </c>
      <c r="C7" s="3"/>
      <c r="D7" s="5"/>
      <c r="E7" s="3"/>
      <c r="F7" s="3"/>
      <c r="G7" s="3"/>
      <c r="H7" s="3"/>
      <c r="I7" s="3"/>
      <c r="J7" s="3"/>
      <c r="K7" s="3"/>
      <c r="L7" s="3"/>
      <c r="M7" s="3"/>
      <c r="N7" s="3"/>
      <c r="O7" s="3"/>
      <c r="P7" s="3"/>
      <c r="Q7" s="3"/>
      <c r="R7" s="3"/>
      <c r="S7" s="3"/>
    </row>
    <row r="8" spans="1:19" ht="15.5">
      <c r="A8" s="3"/>
      <c r="B8" s="4"/>
      <c r="C8" s="107"/>
      <c r="D8" s="107"/>
      <c r="E8" s="107"/>
      <c r="F8" s="107"/>
      <c r="G8" s="107"/>
      <c r="H8" s="107"/>
      <c r="I8" s="107"/>
      <c r="J8" s="107"/>
      <c r="K8" s="107"/>
      <c r="L8" s="107"/>
      <c r="M8" s="107"/>
      <c r="N8" s="107"/>
      <c r="O8" s="107"/>
      <c r="P8" s="107"/>
      <c r="Q8" s="107"/>
      <c r="R8" s="107"/>
      <c r="S8" s="3"/>
    </row>
    <row r="9" spans="1:19" ht="17.5" customHeight="1">
      <c r="A9" s="3"/>
      <c r="B9" s="107" t="s">
        <v>2</v>
      </c>
      <c r="C9" s="107"/>
      <c r="D9" s="107"/>
      <c r="E9" s="107"/>
      <c r="F9" s="107"/>
      <c r="G9" s="107"/>
      <c r="H9" s="107"/>
      <c r="I9" s="107"/>
      <c r="J9" s="107"/>
      <c r="K9" s="107"/>
      <c r="L9" s="107"/>
      <c r="M9" s="107"/>
      <c r="N9" s="107"/>
      <c r="O9" s="107"/>
      <c r="P9" s="107"/>
      <c r="Q9" s="107"/>
      <c r="R9" s="107"/>
      <c r="S9" s="3"/>
    </row>
    <row r="10" spans="1:19" ht="15.5">
      <c r="A10" s="3"/>
      <c r="B10" s="107"/>
      <c r="C10" s="92" t="s">
        <v>3</v>
      </c>
      <c r="D10" s="107"/>
      <c r="E10" s="3"/>
      <c r="F10" s="3"/>
      <c r="G10" s="107"/>
      <c r="H10" s="107"/>
      <c r="I10" s="107"/>
      <c r="J10" s="107"/>
      <c r="K10" s="107"/>
      <c r="L10" s="107"/>
      <c r="M10" s="107"/>
      <c r="N10" s="107"/>
      <c r="O10" s="107"/>
      <c r="P10" s="107"/>
      <c r="Q10" s="107"/>
      <c r="R10" s="107"/>
      <c r="S10" s="3"/>
    </row>
    <row r="11" spans="1:19" ht="15.5">
      <c r="A11" s="3"/>
      <c r="B11" s="107"/>
      <c r="C11" s="92" t="s">
        <v>4</v>
      </c>
      <c r="D11" s="107"/>
      <c r="E11" s="3"/>
      <c r="F11" s="3"/>
      <c r="G11" s="107"/>
      <c r="H11" s="107"/>
      <c r="I11" s="107"/>
      <c r="J11" s="107"/>
      <c r="K11" s="107"/>
      <c r="L11" s="107"/>
      <c r="M11" s="107"/>
      <c r="N11" s="107"/>
      <c r="O11" s="107"/>
      <c r="P11" s="107"/>
      <c r="Q11" s="107"/>
      <c r="R11" s="107"/>
      <c r="S11" s="3"/>
    </row>
    <row r="12" spans="1:19" ht="15.5">
      <c r="A12" s="3"/>
      <c r="B12" s="107"/>
      <c r="C12" s="92" t="s">
        <v>5</v>
      </c>
      <c r="D12" s="107"/>
      <c r="E12" s="3"/>
      <c r="F12" s="3"/>
      <c r="G12" s="107"/>
      <c r="H12" s="107"/>
      <c r="I12" s="107"/>
      <c r="J12" s="107"/>
      <c r="K12" s="107"/>
      <c r="L12" s="107"/>
      <c r="M12" s="107"/>
      <c r="N12" s="107"/>
      <c r="O12" s="107"/>
      <c r="P12" s="107"/>
      <c r="Q12" s="107"/>
      <c r="R12" s="107"/>
      <c r="S12" s="3"/>
    </row>
    <row r="13" spans="1:19" ht="15.5">
      <c r="A13" s="3"/>
      <c r="B13" s="107"/>
      <c r="C13" s="107"/>
      <c r="D13" s="107"/>
      <c r="E13" s="107"/>
      <c r="F13" s="107"/>
      <c r="G13" s="107"/>
      <c r="H13" s="107"/>
      <c r="I13" s="107"/>
      <c r="J13" s="107"/>
      <c r="K13" s="107"/>
      <c r="L13" s="107"/>
      <c r="M13" s="107"/>
      <c r="N13" s="107"/>
      <c r="O13" s="107"/>
      <c r="P13" s="107"/>
      <c r="Q13" s="107"/>
      <c r="R13" s="107"/>
      <c r="S13" s="3"/>
    </row>
    <row r="14" spans="1:19" ht="66.75" customHeight="1">
      <c r="A14" s="3"/>
      <c r="B14" s="113" t="s">
        <v>6</v>
      </c>
      <c r="C14" s="114"/>
      <c r="D14" s="114"/>
      <c r="E14" s="114"/>
      <c r="F14" s="114"/>
      <c r="G14" s="114"/>
      <c r="H14" s="114"/>
      <c r="I14" s="114"/>
      <c r="J14" s="114"/>
      <c r="K14" s="114"/>
      <c r="L14" s="114"/>
      <c r="M14" s="114"/>
      <c r="N14" s="114"/>
      <c r="O14" s="107"/>
      <c r="P14" s="107"/>
      <c r="Q14" s="107"/>
      <c r="R14" s="107"/>
      <c r="S14" s="3"/>
    </row>
    <row r="15" spans="1:19" ht="169.5" customHeight="1">
      <c r="A15" s="3"/>
      <c r="B15" s="112" t="s">
        <v>7</v>
      </c>
      <c r="C15" s="112"/>
      <c r="D15" s="112"/>
      <c r="E15" s="112"/>
      <c r="F15" s="112"/>
      <c r="G15" s="112"/>
      <c r="H15" s="112"/>
      <c r="I15" s="112"/>
      <c r="J15" s="112"/>
      <c r="K15" s="112"/>
      <c r="L15" s="112"/>
      <c r="M15" s="112"/>
      <c r="N15" s="112"/>
      <c r="O15" s="107"/>
      <c r="P15" s="107"/>
      <c r="Q15" s="107"/>
      <c r="R15" s="107"/>
      <c r="S15" s="3"/>
    </row>
    <row r="16" spans="1:19" ht="24.65" customHeight="1">
      <c r="A16" s="3"/>
      <c r="B16" s="107" t="s">
        <v>8</v>
      </c>
      <c r="C16" s="107"/>
      <c r="D16" s="107"/>
      <c r="E16" s="107"/>
      <c r="F16" s="107"/>
      <c r="G16" s="107"/>
      <c r="H16" s="107"/>
      <c r="I16" s="107"/>
      <c r="J16" s="107"/>
      <c r="K16" s="107"/>
      <c r="L16" s="107"/>
      <c r="M16" s="107"/>
      <c r="N16" s="107"/>
      <c r="O16" s="107"/>
      <c r="P16" s="107"/>
      <c r="Q16" s="107"/>
      <c r="R16" s="107"/>
      <c r="S16" s="3"/>
    </row>
    <row r="17" spans="1:19" ht="15.5">
      <c r="A17" s="3"/>
      <c r="B17" s="107"/>
      <c r="C17" s="107"/>
      <c r="D17" s="107"/>
      <c r="E17" s="107"/>
      <c r="F17" s="107"/>
      <c r="G17" s="107"/>
      <c r="H17" s="107"/>
      <c r="I17" s="107"/>
      <c r="J17" s="107"/>
      <c r="K17" s="107"/>
      <c r="L17" s="107"/>
      <c r="M17" s="107"/>
      <c r="N17" s="107"/>
      <c r="O17" s="107"/>
      <c r="P17" s="107"/>
      <c r="Q17" s="107"/>
      <c r="R17" s="107"/>
      <c r="S17" s="3"/>
    </row>
    <row r="18" spans="1:19" ht="56.5" customHeight="1">
      <c r="A18" s="3"/>
      <c r="B18" s="112" t="s">
        <v>9</v>
      </c>
      <c r="C18" s="112"/>
      <c r="D18" s="112"/>
      <c r="E18" s="112"/>
      <c r="F18" s="112"/>
      <c r="G18" s="112"/>
      <c r="H18" s="112"/>
      <c r="I18" s="112"/>
      <c r="J18" s="112"/>
      <c r="K18" s="112"/>
      <c r="L18" s="112"/>
      <c r="M18" s="112"/>
      <c r="N18" s="112"/>
      <c r="O18" s="107"/>
      <c r="P18" s="107"/>
      <c r="Q18" s="107"/>
      <c r="R18" s="107"/>
      <c r="S18" s="3"/>
    </row>
    <row r="19" spans="1:19" ht="15.5">
      <c r="A19" s="3"/>
      <c r="B19" s="107"/>
      <c r="C19" s="107"/>
      <c r="D19" s="107"/>
      <c r="E19" s="107"/>
      <c r="F19" s="107"/>
      <c r="G19" s="107"/>
      <c r="H19" s="107"/>
      <c r="I19" s="107"/>
      <c r="J19" s="107"/>
      <c r="K19" s="107"/>
      <c r="L19" s="107"/>
      <c r="M19" s="107"/>
      <c r="N19" s="107"/>
      <c r="O19" s="107"/>
      <c r="P19" s="107"/>
      <c r="Q19" s="107"/>
      <c r="R19" s="107"/>
      <c r="S19" s="3"/>
    </row>
    <row r="20" spans="1:19" ht="56.15" customHeight="1">
      <c r="A20" s="3"/>
      <c r="B20" s="112" t="s">
        <v>10</v>
      </c>
      <c r="C20" s="112"/>
      <c r="D20" s="112"/>
      <c r="E20" s="112"/>
      <c r="F20" s="112"/>
      <c r="G20" s="112"/>
      <c r="H20" s="112"/>
      <c r="I20" s="112"/>
      <c r="J20" s="112"/>
      <c r="K20" s="112"/>
      <c r="L20" s="112"/>
      <c r="M20" s="112"/>
      <c r="N20" s="112"/>
      <c r="O20" s="107"/>
      <c r="P20" s="107"/>
      <c r="Q20" s="107"/>
      <c r="R20" s="107"/>
      <c r="S20" s="3"/>
    </row>
    <row r="21" spans="1:19">
      <c r="A21" s="3"/>
      <c r="B21" s="3"/>
      <c r="C21" s="3"/>
      <c r="D21" s="3"/>
      <c r="E21" s="3"/>
      <c r="F21" s="3"/>
      <c r="G21" s="3"/>
      <c r="H21" s="3"/>
      <c r="I21" s="3"/>
      <c r="J21" s="3"/>
      <c r="K21" s="3"/>
      <c r="L21" s="3"/>
      <c r="M21" s="3"/>
      <c r="N21" s="3"/>
      <c r="O21" s="3"/>
      <c r="P21" s="3"/>
      <c r="Q21" s="3"/>
      <c r="R21" s="3"/>
      <c r="S21" s="3"/>
    </row>
    <row r="22" spans="1:19">
      <c r="A22" s="3"/>
      <c r="B22" s="3"/>
      <c r="C22" s="3"/>
      <c r="D22" s="3"/>
      <c r="E22" s="3"/>
      <c r="F22" s="3"/>
      <c r="G22" s="3"/>
      <c r="H22" s="3"/>
      <c r="I22" s="3"/>
      <c r="J22" s="3"/>
      <c r="K22" s="3"/>
      <c r="L22" s="3"/>
      <c r="M22" s="3"/>
      <c r="N22" s="3"/>
      <c r="O22" s="3"/>
      <c r="P22" s="3"/>
      <c r="Q22" s="3"/>
      <c r="R22" s="3"/>
      <c r="S22" s="3"/>
    </row>
    <row r="23" spans="1:19">
      <c r="A23" s="3"/>
      <c r="B23" s="3"/>
      <c r="C23" s="3"/>
      <c r="D23" s="3"/>
      <c r="E23" s="3"/>
      <c r="F23" s="3"/>
      <c r="G23" s="3"/>
      <c r="H23" s="3"/>
      <c r="I23" s="3"/>
      <c r="J23" s="3"/>
      <c r="K23" s="3"/>
      <c r="L23" s="3"/>
      <c r="M23" s="3"/>
      <c r="N23" s="3"/>
      <c r="O23" s="3"/>
      <c r="P23" s="3"/>
      <c r="Q23" s="3"/>
      <c r="R23" s="3"/>
      <c r="S23" s="3"/>
    </row>
    <row r="24" spans="1:19">
      <c r="A24" s="3"/>
      <c r="B24" s="3"/>
      <c r="C24" s="3"/>
      <c r="D24" s="3"/>
      <c r="E24" s="3"/>
      <c r="F24" s="3"/>
      <c r="G24" s="3"/>
      <c r="H24" s="3"/>
      <c r="I24" s="3"/>
      <c r="J24" s="3"/>
      <c r="K24" s="3"/>
      <c r="L24" s="3"/>
      <c r="M24" s="3"/>
      <c r="N24" s="3"/>
      <c r="O24" s="3"/>
      <c r="P24" s="3"/>
      <c r="Q24" s="3"/>
      <c r="R24" s="3"/>
      <c r="S24" s="3"/>
    </row>
    <row r="25" spans="1:19">
      <c r="A25" s="3"/>
      <c r="B25" s="3"/>
      <c r="C25" s="3"/>
      <c r="D25" s="3"/>
      <c r="E25" s="3"/>
      <c r="F25" s="3"/>
      <c r="G25" s="3"/>
      <c r="H25" s="3"/>
      <c r="I25" s="3"/>
      <c r="J25" s="3"/>
      <c r="K25" s="3"/>
      <c r="L25" s="3"/>
      <c r="M25" s="3"/>
      <c r="N25" s="3"/>
      <c r="O25" s="3"/>
      <c r="P25" s="3"/>
      <c r="Q25" s="3"/>
      <c r="R25" s="3"/>
      <c r="S25" s="3"/>
    </row>
  </sheetData>
  <mergeCells count="4">
    <mergeCell ref="B15:N15"/>
    <mergeCell ref="B18:N18"/>
    <mergeCell ref="B20:N20"/>
    <mergeCell ref="B14: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zoomScale="70" zoomScaleNormal="70" workbookViewId="0">
      <selection activeCell="C1" sqref="B1:L1"/>
    </sheetView>
  </sheetViews>
  <sheetFormatPr defaultColWidth="8.81640625" defaultRowHeight="15.5"/>
  <cols>
    <col min="1" max="1" width="3.453125" customWidth="1"/>
    <col min="2" max="2" width="45" style="2" customWidth="1"/>
    <col min="3" max="3" width="18.7265625" style="2" customWidth="1"/>
    <col min="4" max="4" width="44" style="2" customWidth="1"/>
    <col min="5" max="5" width="32.1796875" style="2" customWidth="1"/>
    <col min="6" max="6" width="27.81640625" style="7" customWidth="1"/>
    <col min="7" max="7" width="28.453125" style="7" customWidth="1"/>
    <col min="8" max="8" width="19" style="7" customWidth="1"/>
    <col min="9" max="9" width="19" style="1" customWidth="1"/>
    <col min="10" max="11" width="19" style="7" customWidth="1"/>
    <col min="12" max="12" width="21.453125" style="7" bestFit="1" customWidth="1"/>
    <col min="13" max="13" width="18.453125" style="7" customWidth="1"/>
    <col min="14" max="14" width="15.81640625" bestFit="1" customWidth="1"/>
    <col min="15" max="15" width="13.453125" customWidth="1"/>
  </cols>
  <sheetData>
    <row r="1" spans="1:14">
      <c r="A1" s="134"/>
      <c r="B1" s="118"/>
      <c r="C1" s="118"/>
      <c r="D1" s="118"/>
      <c r="E1" s="118"/>
      <c r="F1" s="118"/>
      <c r="G1" s="118"/>
      <c r="H1" s="118"/>
      <c r="I1" s="118"/>
      <c r="J1" s="118"/>
      <c r="K1" s="118"/>
      <c r="L1" s="118"/>
    </row>
    <row r="2" spans="1:14" ht="16" customHeight="1">
      <c r="A2" s="135"/>
      <c r="B2" s="119" t="s">
        <v>11</v>
      </c>
      <c r="C2" s="119"/>
      <c r="D2" s="119"/>
      <c r="E2" s="119"/>
      <c r="F2" s="119"/>
      <c r="G2" s="119"/>
      <c r="H2" s="119"/>
      <c r="I2" s="119"/>
      <c r="J2" s="119"/>
      <c r="K2" s="119"/>
      <c r="L2" s="119"/>
      <c r="N2" s="7"/>
    </row>
    <row r="3" spans="1:14" ht="47.15" customHeight="1">
      <c r="A3" s="135"/>
      <c r="B3" s="119"/>
      <c r="C3" s="119"/>
      <c r="D3" s="119"/>
      <c r="E3" s="119"/>
      <c r="F3" s="119"/>
      <c r="G3" s="119"/>
      <c r="H3" s="119"/>
      <c r="I3" s="119"/>
      <c r="J3" s="119"/>
      <c r="K3" s="119"/>
      <c r="L3" s="119"/>
      <c r="N3" s="7"/>
    </row>
    <row r="4" spans="1:14">
      <c r="A4" s="135"/>
      <c r="B4" s="72"/>
      <c r="C4" s="72"/>
      <c r="D4" s="47"/>
      <c r="E4" s="47"/>
      <c r="F4" s="48"/>
      <c r="G4" s="48"/>
      <c r="H4" s="48"/>
      <c r="I4" s="49"/>
      <c r="J4" s="49"/>
      <c r="K4" s="50"/>
      <c r="N4" s="7"/>
    </row>
    <row r="5" spans="1:14" ht="25" customHeight="1">
      <c r="A5" s="135"/>
      <c r="B5" s="72"/>
      <c r="C5" s="72"/>
      <c r="D5" s="47"/>
      <c r="E5" s="83"/>
      <c r="F5" s="48"/>
      <c r="G5" s="48"/>
      <c r="H5" s="48"/>
      <c r="I5" s="49"/>
      <c r="J5" s="49"/>
      <c r="K5" s="50"/>
      <c r="N5" s="7"/>
    </row>
    <row r="6" spans="1:14">
      <c r="A6" s="135"/>
      <c r="B6" s="72"/>
      <c r="C6" s="72"/>
      <c r="D6" s="47"/>
      <c r="E6" s="47"/>
      <c r="F6" s="48"/>
      <c r="G6" s="48"/>
      <c r="H6" s="48"/>
      <c r="I6" s="49"/>
      <c r="K6" s="50"/>
      <c r="N6" s="7"/>
    </row>
    <row r="7" spans="1:14" ht="29.25" customHeight="1">
      <c r="A7" s="135"/>
      <c r="B7" s="72"/>
      <c r="C7" s="72"/>
      <c r="D7" s="47"/>
      <c r="E7" s="83"/>
      <c r="F7" s="48"/>
      <c r="G7" s="90"/>
      <c r="H7" s="90"/>
      <c r="I7" s="85">
        <v>500</v>
      </c>
      <c r="K7" s="50"/>
      <c r="M7"/>
    </row>
    <row r="8" spans="1:14">
      <c r="A8" s="135"/>
      <c r="B8" s="72"/>
      <c r="C8" s="72"/>
      <c r="D8" s="47"/>
      <c r="E8" s="47"/>
      <c r="F8" s="48"/>
      <c r="G8" s="48"/>
      <c r="H8" s="48"/>
      <c r="I8" s="49"/>
      <c r="J8" s="49"/>
      <c r="K8" s="50"/>
      <c r="N8" s="7"/>
    </row>
    <row r="9" spans="1:14" ht="37.5" customHeight="1">
      <c r="A9" s="135"/>
      <c r="B9" s="72"/>
      <c r="C9" s="72"/>
      <c r="D9" s="47"/>
      <c r="E9" s="84" t="s">
        <v>12</v>
      </c>
      <c r="F9" s="48"/>
      <c r="G9" s="91"/>
      <c r="H9" s="91"/>
      <c r="I9" s="108"/>
      <c r="J9" s="49"/>
      <c r="K9" s="50"/>
      <c r="L9"/>
      <c r="M9"/>
    </row>
    <row r="10" spans="1:14">
      <c r="A10" s="135"/>
      <c r="B10" s="72"/>
      <c r="C10" s="72"/>
      <c r="D10" s="47"/>
      <c r="E10" s="47"/>
      <c r="F10" s="48"/>
      <c r="G10" s="48"/>
      <c r="H10" s="48"/>
      <c r="I10" s="49"/>
      <c r="J10" s="49"/>
      <c r="K10" s="50"/>
      <c r="N10" s="7"/>
    </row>
    <row r="11" spans="1:14">
      <c r="A11" s="135"/>
      <c r="B11" s="72"/>
      <c r="C11" s="72"/>
      <c r="D11" s="47"/>
      <c r="E11" s="47"/>
      <c r="F11" s="48"/>
      <c r="G11" s="48"/>
      <c r="H11" s="48"/>
      <c r="I11" s="49"/>
      <c r="J11" s="49"/>
      <c r="K11" s="50"/>
      <c r="N11" s="7"/>
    </row>
    <row r="12" spans="1:14" ht="22" customHeight="1">
      <c r="A12" s="135"/>
      <c r="B12" s="73" t="s">
        <v>13</v>
      </c>
      <c r="C12" s="73"/>
      <c r="D12" s="48"/>
      <c r="F12" s="48"/>
      <c r="G12" s="48"/>
      <c r="H12" s="49"/>
      <c r="I12" s="49"/>
      <c r="J12" s="50"/>
      <c r="K12" s="50"/>
    </row>
    <row r="13" spans="1:14" ht="38.25" customHeight="1">
      <c r="A13" s="135"/>
      <c r="B13" s="125" t="s">
        <v>14</v>
      </c>
      <c r="C13" s="128" t="s">
        <v>15</v>
      </c>
      <c r="D13" s="124" t="s">
        <v>16</v>
      </c>
      <c r="E13" s="124" t="s">
        <v>17</v>
      </c>
      <c r="F13" s="124" t="s">
        <v>18</v>
      </c>
      <c r="G13" s="124" t="s">
        <v>19</v>
      </c>
      <c r="H13" s="127" t="s">
        <v>20</v>
      </c>
      <c r="I13" s="127"/>
      <c r="J13" s="127" t="s">
        <v>21</v>
      </c>
      <c r="K13" s="127"/>
      <c r="L13"/>
      <c r="M13"/>
    </row>
    <row r="14" spans="1:14" ht="16" customHeight="1">
      <c r="A14" s="135"/>
      <c r="B14" s="126"/>
      <c r="C14" s="129"/>
      <c r="D14" s="122"/>
      <c r="E14" s="122"/>
      <c r="F14" s="122"/>
      <c r="G14" s="130"/>
      <c r="H14" s="45" t="s">
        <v>22</v>
      </c>
      <c r="I14" s="45" t="s">
        <v>23</v>
      </c>
      <c r="J14" s="45" t="s">
        <v>22</v>
      </c>
      <c r="K14" s="96" t="s">
        <v>23</v>
      </c>
      <c r="L14"/>
      <c r="M14"/>
    </row>
    <row r="15" spans="1:14" ht="34" customHeight="1">
      <c r="A15" s="135"/>
      <c r="B15" s="54" t="s">
        <v>24</v>
      </c>
      <c r="C15" s="54"/>
      <c r="D15" s="55"/>
      <c r="E15" s="37"/>
      <c r="F15" s="37"/>
      <c r="G15" s="38"/>
      <c r="H15" s="38"/>
      <c r="I15" s="38"/>
      <c r="J15" s="94"/>
      <c r="K15" s="21"/>
      <c r="L15"/>
      <c r="M15"/>
    </row>
    <row r="16" spans="1:14" ht="17">
      <c r="A16" s="135"/>
      <c r="B16" s="42" t="s">
        <v>25</v>
      </c>
      <c r="C16" s="136"/>
      <c r="D16" s="22" t="s">
        <v>26</v>
      </c>
      <c r="E16" s="23" t="s">
        <v>27</v>
      </c>
      <c r="F16" s="24" t="s">
        <v>28</v>
      </c>
      <c r="G16" s="25">
        <v>50</v>
      </c>
      <c r="H16" s="26">
        <v>20</v>
      </c>
      <c r="I16" s="25">
        <v>1</v>
      </c>
      <c r="J16" s="95">
        <f>H16*G16</f>
        <v>1000</v>
      </c>
      <c r="K16" s="27">
        <f>(I16*G16)</f>
        <v>50</v>
      </c>
      <c r="L16"/>
      <c r="M16"/>
    </row>
    <row r="17" spans="1:13" ht="17">
      <c r="A17" s="135"/>
      <c r="B17" s="43" t="s">
        <v>29</v>
      </c>
      <c r="C17" s="137"/>
      <c r="D17" s="28"/>
      <c r="E17" s="24" t="s">
        <v>30</v>
      </c>
      <c r="F17" s="23" t="s">
        <v>31</v>
      </c>
      <c r="G17" s="25">
        <v>200</v>
      </c>
      <c r="H17" s="25">
        <v>40</v>
      </c>
      <c r="I17" s="25">
        <v>2</v>
      </c>
      <c r="J17" s="95">
        <f t="shared" ref="J17:J27" si="0">H17*G17</f>
        <v>8000</v>
      </c>
      <c r="K17" s="27">
        <f>(I17*G17)</f>
        <v>400</v>
      </c>
      <c r="L17"/>
      <c r="M17"/>
    </row>
    <row r="18" spans="1:13" ht="17">
      <c r="A18" s="135"/>
      <c r="B18" s="43"/>
      <c r="C18" s="137"/>
      <c r="D18" s="28"/>
      <c r="E18" s="24" t="s">
        <v>32</v>
      </c>
      <c r="F18" s="24" t="s">
        <v>31</v>
      </c>
      <c r="G18" s="25">
        <v>200</v>
      </c>
      <c r="H18" s="26">
        <v>40</v>
      </c>
      <c r="I18" s="25">
        <v>2</v>
      </c>
      <c r="J18" s="95">
        <f t="shared" si="0"/>
        <v>8000</v>
      </c>
      <c r="K18" s="27">
        <f t="shared" ref="K18:K27" si="1">(I18*G18)</f>
        <v>400</v>
      </c>
      <c r="L18"/>
      <c r="M18"/>
    </row>
    <row r="19" spans="1:13" ht="17">
      <c r="A19" s="135"/>
      <c r="B19" s="43"/>
      <c r="C19" s="137"/>
      <c r="D19" s="29"/>
      <c r="E19" s="24"/>
      <c r="F19" s="24"/>
      <c r="G19" s="25"/>
      <c r="H19" s="26"/>
      <c r="I19" s="25"/>
      <c r="J19" s="95"/>
      <c r="K19" s="27"/>
      <c r="L19"/>
      <c r="M19"/>
    </row>
    <row r="20" spans="1:13" ht="17">
      <c r="A20" s="135"/>
      <c r="B20" s="43"/>
      <c r="C20" s="137"/>
      <c r="D20" s="29"/>
      <c r="E20" s="24"/>
      <c r="F20" s="24"/>
      <c r="G20" s="25"/>
      <c r="H20" s="26"/>
      <c r="I20" s="25"/>
      <c r="J20" s="95"/>
      <c r="K20" s="27"/>
      <c r="L20"/>
      <c r="M20"/>
    </row>
    <row r="21" spans="1:13" ht="15.65" customHeight="1">
      <c r="A21" s="135"/>
      <c r="B21" s="32"/>
      <c r="C21" s="137"/>
      <c r="D21" s="22" t="s">
        <v>33</v>
      </c>
      <c r="E21" s="23" t="s">
        <v>34</v>
      </c>
      <c r="F21" s="24" t="s">
        <v>31</v>
      </c>
      <c r="G21" s="25">
        <v>400</v>
      </c>
      <c r="H21" s="25">
        <v>30</v>
      </c>
      <c r="I21" s="25">
        <v>1.5</v>
      </c>
      <c r="J21" s="95">
        <f t="shared" si="0"/>
        <v>12000</v>
      </c>
      <c r="K21" s="27">
        <f t="shared" si="1"/>
        <v>600</v>
      </c>
      <c r="L21"/>
      <c r="M21"/>
    </row>
    <row r="22" spans="1:13" ht="15.65" customHeight="1">
      <c r="A22" s="135"/>
      <c r="B22" s="32"/>
      <c r="C22" s="137"/>
      <c r="D22" s="29"/>
      <c r="E22" s="24" t="s">
        <v>32</v>
      </c>
      <c r="F22" s="24" t="s">
        <v>31</v>
      </c>
      <c r="G22" s="25">
        <v>400</v>
      </c>
      <c r="H22" s="26">
        <v>40</v>
      </c>
      <c r="I22" s="25">
        <v>2</v>
      </c>
      <c r="J22" s="95">
        <f t="shared" si="0"/>
        <v>16000</v>
      </c>
      <c r="K22" s="27">
        <f t="shared" si="1"/>
        <v>800</v>
      </c>
      <c r="L22"/>
      <c r="M22"/>
    </row>
    <row r="23" spans="1:13" ht="15.65" customHeight="1">
      <c r="A23" s="135"/>
      <c r="B23" s="32"/>
      <c r="C23" s="137"/>
      <c r="D23" s="22"/>
      <c r="E23" s="24" t="s">
        <v>35</v>
      </c>
      <c r="F23" s="24" t="s">
        <v>36</v>
      </c>
      <c r="G23" s="25">
        <v>400</v>
      </c>
      <c r="H23" s="26">
        <v>20</v>
      </c>
      <c r="I23" s="25">
        <v>1</v>
      </c>
      <c r="J23" s="95">
        <f t="shared" si="0"/>
        <v>8000</v>
      </c>
      <c r="K23" s="27">
        <f t="shared" si="1"/>
        <v>400</v>
      </c>
      <c r="L23"/>
      <c r="M23"/>
    </row>
    <row r="24" spans="1:13" ht="15.65" customHeight="1">
      <c r="A24" s="135"/>
      <c r="B24" s="32"/>
      <c r="C24" s="137"/>
      <c r="D24" s="29"/>
      <c r="E24" s="31"/>
      <c r="F24" s="31"/>
      <c r="G24" s="19"/>
      <c r="H24" s="18"/>
      <c r="I24" s="19"/>
      <c r="J24" s="95"/>
      <c r="K24" s="27"/>
      <c r="L24"/>
      <c r="M24"/>
    </row>
    <row r="25" spans="1:13" ht="32.15" customHeight="1">
      <c r="A25" s="135"/>
      <c r="B25" s="33"/>
      <c r="C25" s="138"/>
      <c r="D25" s="22" t="s">
        <v>37</v>
      </c>
      <c r="E25" s="23" t="s">
        <v>38</v>
      </c>
      <c r="F25" s="24" t="s">
        <v>31</v>
      </c>
      <c r="G25" s="25">
        <v>480</v>
      </c>
      <c r="H25" s="99">
        <v>30</v>
      </c>
      <c r="I25" s="105">
        <v>1.5</v>
      </c>
      <c r="J25" s="95">
        <f t="shared" si="0"/>
        <v>14400</v>
      </c>
      <c r="K25" s="27">
        <f t="shared" si="1"/>
        <v>720</v>
      </c>
      <c r="L25"/>
      <c r="M25"/>
    </row>
    <row r="26" spans="1:13" ht="45" customHeight="1">
      <c r="A26" s="135"/>
      <c r="B26" s="14"/>
      <c r="C26" s="14"/>
      <c r="D26" s="29"/>
      <c r="E26" s="24" t="s">
        <v>32</v>
      </c>
      <c r="F26" s="24" t="s">
        <v>31</v>
      </c>
      <c r="G26" s="98">
        <v>480</v>
      </c>
      <c r="H26" s="100">
        <v>40</v>
      </c>
      <c r="I26" s="106">
        <v>2</v>
      </c>
      <c r="J26" s="95">
        <f t="shared" si="0"/>
        <v>19200</v>
      </c>
      <c r="K26" s="27">
        <f t="shared" si="1"/>
        <v>960</v>
      </c>
      <c r="L26"/>
      <c r="M26"/>
    </row>
    <row r="27" spans="1:13" ht="19" customHeight="1">
      <c r="A27" s="135"/>
      <c r="B27" s="14"/>
      <c r="C27" s="14"/>
      <c r="D27" s="22"/>
      <c r="E27" s="24" t="s">
        <v>35</v>
      </c>
      <c r="F27" s="24" t="s">
        <v>36</v>
      </c>
      <c r="G27" s="98">
        <v>192</v>
      </c>
      <c r="H27" s="100">
        <v>20</v>
      </c>
      <c r="I27" s="106">
        <v>1</v>
      </c>
      <c r="J27" s="95">
        <f t="shared" si="0"/>
        <v>3840</v>
      </c>
      <c r="K27" s="27">
        <f t="shared" si="1"/>
        <v>192</v>
      </c>
      <c r="L27"/>
      <c r="M27"/>
    </row>
    <row r="28" spans="1:13" ht="19" customHeight="1" thickBot="1">
      <c r="A28" s="135"/>
      <c r="B28" s="14"/>
      <c r="C28" s="14"/>
      <c r="D28" s="101"/>
      <c r="E28" s="102"/>
      <c r="F28" s="102"/>
      <c r="G28" s="103"/>
      <c r="H28" s="104"/>
      <c r="I28" s="15"/>
      <c r="J28" s="44">
        <f>SUM(J15:J25)</f>
        <v>67400</v>
      </c>
      <c r="K28" s="93">
        <f>SUM(K15:K25)</f>
        <v>3370</v>
      </c>
      <c r="L28"/>
      <c r="M28"/>
    </row>
    <row r="29" spans="1:13" ht="38.25" customHeight="1">
      <c r="A29" s="135"/>
      <c r="B29" s="141" t="s">
        <v>14</v>
      </c>
      <c r="C29" s="128" t="s">
        <v>15</v>
      </c>
      <c r="D29" s="117" t="s">
        <v>39</v>
      </c>
      <c r="E29" s="120" t="s">
        <v>17</v>
      </c>
      <c r="F29" s="120" t="s">
        <v>18</v>
      </c>
      <c r="G29" s="120" t="s">
        <v>40</v>
      </c>
      <c r="H29" s="120" t="s">
        <v>19</v>
      </c>
      <c r="I29" s="120" t="s">
        <v>20</v>
      </c>
      <c r="J29" s="120"/>
      <c r="K29" s="120" t="s">
        <v>21</v>
      </c>
      <c r="L29" s="121"/>
      <c r="M29"/>
    </row>
    <row r="30" spans="1:13" ht="16" customHeight="1">
      <c r="A30" s="135"/>
      <c r="B30" s="142"/>
      <c r="C30" s="129"/>
      <c r="D30" s="117"/>
      <c r="E30" s="123"/>
      <c r="F30" s="123"/>
      <c r="G30" s="123"/>
      <c r="H30" s="123"/>
      <c r="I30" s="51" t="s">
        <v>22</v>
      </c>
      <c r="J30" s="51" t="s">
        <v>23</v>
      </c>
      <c r="K30" s="51" t="s">
        <v>22</v>
      </c>
      <c r="L30" s="52" t="s">
        <v>23</v>
      </c>
      <c r="M30"/>
    </row>
    <row r="31" spans="1:13" ht="34" customHeight="1">
      <c r="A31" s="135"/>
      <c r="B31" s="62" t="s">
        <v>41</v>
      </c>
      <c r="C31" s="62"/>
      <c r="D31" s="62"/>
      <c r="E31" s="7"/>
      <c r="K31" s="12"/>
      <c r="L31" s="13"/>
      <c r="M31"/>
    </row>
    <row r="32" spans="1:13" ht="23.15" customHeight="1">
      <c r="A32" s="135"/>
      <c r="B32" s="74" t="s">
        <v>42</v>
      </c>
      <c r="C32" s="115" t="s">
        <v>43</v>
      </c>
      <c r="D32" s="56">
        <v>600</v>
      </c>
      <c r="E32" s="57" t="s">
        <v>44</v>
      </c>
      <c r="F32" s="57" t="s">
        <v>45</v>
      </c>
      <c r="G32" s="57" t="s">
        <v>46</v>
      </c>
      <c r="H32" s="35">
        <v>600</v>
      </c>
      <c r="I32" s="58">
        <v>10</v>
      </c>
      <c r="J32" s="59">
        <v>0.5</v>
      </c>
      <c r="K32" s="60">
        <f>I32*H32</f>
        <v>6000</v>
      </c>
      <c r="L32" s="61">
        <f>(H32*J32)</f>
        <v>300</v>
      </c>
      <c r="M32"/>
    </row>
    <row r="33" spans="1:13" ht="17">
      <c r="A33" s="135"/>
      <c r="B33" s="42"/>
      <c r="C33" s="115"/>
      <c r="D33" s="29"/>
      <c r="E33" s="24" t="s">
        <v>47</v>
      </c>
      <c r="F33" s="24" t="s">
        <v>45</v>
      </c>
      <c r="G33" s="24" t="s">
        <v>31</v>
      </c>
      <c r="H33" s="35">
        <v>600</v>
      </c>
      <c r="I33" s="26">
        <v>80</v>
      </c>
      <c r="J33" s="35">
        <v>0.46</v>
      </c>
      <c r="K33" s="60">
        <f t="shared" ref="K33:K53" si="2">I33*H33</f>
        <v>48000</v>
      </c>
      <c r="L33" s="27">
        <f>(H33*J33)</f>
        <v>276</v>
      </c>
      <c r="M33"/>
    </row>
    <row r="34" spans="1:13" ht="17">
      <c r="A34" s="135"/>
      <c r="B34" s="42"/>
      <c r="C34" s="115"/>
      <c r="D34" s="29"/>
      <c r="E34" s="24"/>
      <c r="F34" s="24"/>
      <c r="G34" s="24"/>
      <c r="H34" s="35"/>
      <c r="I34" s="26"/>
      <c r="J34" s="35"/>
      <c r="K34" s="60">
        <f t="shared" si="2"/>
        <v>0</v>
      </c>
      <c r="L34" s="27"/>
      <c r="M34"/>
    </row>
    <row r="35" spans="1:13" ht="17">
      <c r="A35" s="135"/>
      <c r="B35" s="42" t="s">
        <v>48</v>
      </c>
      <c r="C35" s="115"/>
      <c r="D35" s="39">
        <v>600</v>
      </c>
      <c r="E35" s="24" t="s">
        <v>49</v>
      </c>
      <c r="F35" s="24" t="s">
        <v>50</v>
      </c>
      <c r="G35" s="24" t="s">
        <v>46</v>
      </c>
      <c r="H35" s="35">
        <v>600</v>
      </c>
      <c r="I35" s="26">
        <v>75</v>
      </c>
      <c r="J35" s="35">
        <v>3.77</v>
      </c>
      <c r="K35" s="60">
        <f t="shared" si="2"/>
        <v>45000</v>
      </c>
      <c r="L35" s="27">
        <f>(H35*J35)</f>
        <v>2262</v>
      </c>
      <c r="M35"/>
    </row>
    <row r="36" spans="1:13" ht="17">
      <c r="A36" s="135"/>
      <c r="B36" s="42"/>
      <c r="C36" s="115"/>
      <c r="D36" s="29"/>
      <c r="E36" s="24"/>
      <c r="F36" s="24"/>
      <c r="G36" s="24"/>
      <c r="H36" s="35"/>
      <c r="I36" s="26"/>
      <c r="J36" s="35"/>
      <c r="K36" s="60"/>
      <c r="L36" s="27"/>
      <c r="M36"/>
    </row>
    <row r="37" spans="1:13" ht="17">
      <c r="A37" s="135"/>
      <c r="B37" s="42"/>
      <c r="C37" s="115"/>
      <c r="D37" s="29"/>
      <c r="E37" s="24"/>
      <c r="F37" s="24"/>
      <c r="G37" s="24"/>
      <c r="H37" s="35"/>
      <c r="I37" s="26"/>
      <c r="J37" s="35"/>
      <c r="K37" s="60"/>
      <c r="L37" s="27"/>
      <c r="M37"/>
    </row>
    <row r="38" spans="1:13" ht="17">
      <c r="A38" s="135"/>
      <c r="B38" s="42"/>
      <c r="C38" s="115"/>
      <c r="D38" s="29"/>
      <c r="E38" s="24"/>
      <c r="F38" s="24"/>
      <c r="G38" s="24"/>
      <c r="H38" s="35"/>
      <c r="I38" s="26"/>
      <c r="J38" s="35"/>
      <c r="K38" s="60"/>
      <c r="L38" s="27"/>
      <c r="M38"/>
    </row>
    <row r="39" spans="1:13" ht="17">
      <c r="A39" s="135"/>
      <c r="B39" s="42" t="s">
        <v>51</v>
      </c>
      <c r="C39" s="115"/>
      <c r="D39" s="39">
        <v>700</v>
      </c>
      <c r="E39" s="24" t="s">
        <v>52</v>
      </c>
      <c r="F39" s="24" t="s">
        <v>53</v>
      </c>
      <c r="G39" s="24" t="s">
        <v>54</v>
      </c>
      <c r="H39" s="35">
        <v>10</v>
      </c>
      <c r="I39" s="26">
        <v>660</v>
      </c>
      <c r="J39" s="35">
        <v>33.24</v>
      </c>
      <c r="K39" s="60">
        <f t="shared" si="2"/>
        <v>6600</v>
      </c>
      <c r="L39" s="27">
        <f>(J39*H39)</f>
        <v>332.40000000000003</v>
      </c>
      <c r="M39"/>
    </row>
    <row r="40" spans="1:13" ht="17">
      <c r="A40" s="135"/>
      <c r="B40" s="42"/>
      <c r="C40" s="115"/>
      <c r="D40" s="29"/>
      <c r="E40" s="24" t="s">
        <v>55</v>
      </c>
      <c r="F40" s="24" t="s">
        <v>56</v>
      </c>
      <c r="G40" s="24" t="s">
        <v>54</v>
      </c>
      <c r="H40" s="35">
        <v>5</v>
      </c>
      <c r="I40" s="26">
        <v>1840</v>
      </c>
      <c r="J40" s="35">
        <v>92.68</v>
      </c>
      <c r="K40" s="60">
        <f t="shared" si="2"/>
        <v>9200</v>
      </c>
      <c r="L40" s="27">
        <f t="shared" ref="L40:L41" si="3">(J40*H40)</f>
        <v>463.40000000000003</v>
      </c>
      <c r="M40"/>
    </row>
    <row r="41" spans="1:13" ht="17">
      <c r="A41" s="135"/>
      <c r="B41" s="42"/>
      <c r="C41" s="115"/>
      <c r="D41" s="29"/>
      <c r="E41" s="24" t="s">
        <v>57</v>
      </c>
      <c r="F41" s="24" t="s">
        <v>45</v>
      </c>
      <c r="G41" s="24" t="s">
        <v>31</v>
      </c>
      <c r="H41" s="40">
        <v>700</v>
      </c>
      <c r="I41" s="26">
        <v>7</v>
      </c>
      <c r="J41" s="35">
        <v>0.35</v>
      </c>
      <c r="K41" s="60">
        <f t="shared" si="2"/>
        <v>4900</v>
      </c>
      <c r="L41" s="27">
        <f t="shared" si="3"/>
        <v>244.99999999999997</v>
      </c>
      <c r="M41"/>
    </row>
    <row r="42" spans="1:13" ht="17">
      <c r="A42" s="135"/>
      <c r="B42" s="42"/>
      <c r="C42" s="115"/>
      <c r="D42" s="29"/>
      <c r="E42" s="24"/>
      <c r="F42" s="24"/>
      <c r="G42" s="24"/>
      <c r="H42" s="35"/>
      <c r="I42" s="26"/>
      <c r="J42" s="35"/>
      <c r="K42" s="60"/>
      <c r="L42" s="27"/>
      <c r="M42"/>
    </row>
    <row r="43" spans="1:13" ht="17">
      <c r="A43" s="135"/>
      <c r="B43" s="42" t="s">
        <v>58</v>
      </c>
      <c r="C43" s="115"/>
      <c r="D43" s="39">
        <v>140</v>
      </c>
      <c r="E43" s="24" t="s">
        <v>59</v>
      </c>
      <c r="F43" s="41" t="s">
        <v>60</v>
      </c>
      <c r="G43" s="41" t="s">
        <v>61</v>
      </c>
      <c r="H43" s="35">
        <v>1</v>
      </c>
      <c r="I43" s="26">
        <v>1400</v>
      </c>
      <c r="J43" s="35">
        <v>70</v>
      </c>
      <c r="K43" s="60">
        <f t="shared" si="2"/>
        <v>1400</v>
      </c>
      <c r="L43" s="27">
        <f>(J43*1)</f>
        <v>70</v>
      </c>
      <c r="M43"/>
    </row>
    <row r="44" spans="1:13" ht="17">
      <c r="A44" s="135"/>
      <c r="B44" s="42"/>
      <c r="C44" s="115"/>
      <c r="D44" s="29"/>
      <c r="E44" s="24"/>
      <c r="F44" s="24"/>
      <c r="G44" s="24"/>
      <c r="H44" s="35"/>
      <c r="I44" s="26"/>
      <c r="J44" s="35"/>
      <c r="K44" s="60"/>
      <c r="L44" s="27"/>
      <c r="M44"/>
    </row>
    <row r="45" spans="1:13" ht="17">
      <c r="A45" s="135"/>
      <c r="B45" s="42"/>
      <c r="C45" s="115"/>
      <c r="D45" s="29"/>
      <c r="E45" s="24"/>
      <c r="F45" s="24"/>
      <c r="G45" s="24"/>
      <c r="H45" s="35"/>
      <c r="I45" s="26"/>
      <c r="J45" s="35"/>
      <c r="K45" s="60"/>
      <c r="L45" s="27"/>
      <c r="M45"/>
    </row>
    <row r="46" spans="1:13" ht="17">
      <c r="A46" s="135"/>
      <c r="B46" s="42" t="s">
        <v>62</v>
      </c>
      <c r="C46" s="115"/>
      <c r="D46" s="39">
        <v>100</v>
      </c>
      <c r="E46" s="24" t="s">
        <v>63</v>
      </c>
      <c r="F46" s="24" t="s">
        <v>64</v>
      </c>
      <c r="G46" s="24" t="s">
        <v>65</v>
      </c>
      <c r="H46" s="35">
        <v>1</v>
      </c>
      <c r="I46" s="26">
        <v>2000</v>
      </c>
      <c r="J46" s="35">
        <v>100</v>
      </c>
      <c r="K46" s="60">
        <f t="shared" si="2"/>
        <v>2000</v>
      </c>
      <c r="L46" s="27">
        <f>(J46*H46)</f>
        <v>100</v>
      </c>
      <c r="M46"/>
    </row>
    <row r="47" spans="1:13" ht="17">
      <c r="A47" s="135"/>
      <c r="B47" s="42"/>
      <c r="C47" s="115"/>
      <c r="D47" s="29"/>
      <c r="E47" s="24" t="s">
        <v>66</v>
      </c>
      <c r="F47" s="24" t="s">
        <v>67</v>
      </c>
      <c r="G47" s="24" t="s">
        <v>31</v>
      </c>
      <c r="H47" s="35">
        <v>1</v>
      </c>
      <c r="I47" s="26">
        <v>160</v>
      </c>
      <c r="J47" s="35">
        <v>8.2799999999999994</v>
      </c>
      <c r="K47" s="60">
        <f t="shared" si="2"/>
        <v>160</v>
      </c>
      <c r="L47" s="27">
        <f>(J47*H47)</f>
        <v>8.2799999999999994</v>
      </c>
      <c r="M47"/>
    </row>
    <row r="48" spans="1:13" ht="17">
      <c r="A48" s="135"/>
      <c r="B48" s="42"/>
      <c r="C48" s="115"/>
      <c r="D48" s="29"/>
      <c r="E48" s="24"/>
      <c r="F48" s="24"/>
      <c r="G48" s="24"/>
      <c r="H48" s="35"/>
      <c r="I48" s="26"/>
      <c r="J48" s="35"/>
      <c r="K48" s="60"/>
      <c r="L48" s="27"/>
      <c r="M48"/>
    </row>
    <row r="49" spans="1:13" ht="17">
      <c r="A49" s="135"/>
      <c r="B49" s="42" t="s">
        <v>68</v>
      </c>
      <c r="C49" s="115"/>
      <c r="D49" s="29"/>
      <c r="E49" s="24" t="s">
        <v>69</v>
      </c>
      <c r="F49" s="24" t="s">
        <v>70</v>
      </c>
      <c r="G49" s="24" t="s">
        <v>71</v>
      </c>
      <c r="H49" s="35">
        <v>5</v>
      </c>
      <c r="I49" s="26">
        <v>130</v>
      </c>
      <c r="J49" s="35">
        <v>6.63</v>
      </c>
      <c r="K49" s="60">
        <f t="shared" si="2"/>
        <v>650</v>
      </c>
      <c r="L49" s="27">
        <f>(J49*8)</f>
        <v>53.04</v>
      </c>
      <c r="M49"/>
    </row>
    <row r="50" spans="1:13" ht="18.5">
      <c r="A50" s="135"/>
      <c r="B50" s="33"/>
      <c r="C50" s="115"/>
      <c r="D50" s="97" t="s">
        <v>72</v>
      </c>
      <c r="E50" s="24" t="s">
        <v>73</v>
      </c>
      <c r="F50" s="24" t="s">
        <v>74</v>
      </c>
      <c r="G50" s="24" t="s">
        <v>71</v>
      </c>
      <c r="H50" s="35">
        <v>10</v>
      </c>
      <c r="I50" s="26">
        <v>90</v>
      </c>
      <c r="J50" s="35">
        <v>4.74</v>
      </c>
      <c r="K50" s="60">
        <f t="shared" si="2"/>
        <v>900</v>
      </c>
      <c r="L50" s="27">
        <f>(J50*10)</f>
        <v>47.400000000000006</v>
      </c>
      <c r="M50"/>
    </row>
    <row r="51" spans="1:13">
      <c r="A51" s="135"/>
      <c r="B51" s="33"/>
      <c r="C51" s="115"/>
      <c r="D51" s="22"/>
      <c r="E51" s="24" t="s">
        <v>75</v>
      </c>
      <c r="F51" s="24" t="s">
        <v>74</v>
      </c>
      <c r="G51" s="24" t="s">
        <v>71</v>
      </c>
      <c r="H51" s="35">
        <v>6</v>
      </c>
      <c r="I51" s="26">
        <v>100</v>
      </c>
      <c r="J51" s="35">
        <v>5.0999999999999996</v>
      </c>
      <c r="K51" s="60">
        <f t="shared" si="2"/>
        <v>600</v>
      </c>
      <c r="L51" s="27">
        <f>(J51*10)</f>
        <v>51</v>
      </c>
      <c r="M51"/>
    </row>
    <row r="52" spans="1:13">
      <c r="A52" s="135"/>
      <c r="B52" s="33"/>
      <c r="C52" s="115"/>
      <c r="D52" s="22"/>
      <c r="E52" s="24" t="s">
        <v>27</v>
      </c>
      <c r="F52" s="24" t="s">
        <v>76</v>
      </c>
      <c r="G52" s="24" t="s">
        <v>77</v>
      </c>
      <c r="H52" s="35">
        <v>6</v>
      </c>
      <c r="I52" s="26">
        <v>40</v>
      </c>
      <c r="J52" s="35">
        <v>1.9</v>
      </c>
      <c r="K52" s="60">
        <f t="shared" si="2"/>
        <v>240</v>
      </c>
      <c r="L52" s="27">
        <f>(J52*8)</f>
        <v>15.2</v>
      </c>
      <c r="M52"/>
    </row>
    <row r="53" spans="1:13">
      <c r="A53" s="135"/>
      <c r="B53" s="33"/>
      <c r="C53" s="116"/>
      <c r="D53" s="22"/>
      <c r="E53" s="24" t="s">
        <v>78</v>
      </c>
      <c r="F53" s="24" t="s">
        <v>79</v>
      </c>
      <c r="G53" s="24" t="s">
        <v>77</v>
      </c>
      <c r="H53" s="35">
        <v>12</v>
      </c>
      <c r="I53" s="26">
        <v>16</v>
      </c>
      <c r="J53" s="35">
        <v>0.79</v>
      </c>
      <c r="K53" s="60">
        <f t="shared" si="2"/>
        <v>192</v>
      </c>
      <c r="L53" s="27">
        <f>(J53*20)</f>
        <v>15.8</v>
      </c>
      <c r="M53"/>
    </row>
    <row r="54" spans="1:13">
      <c r="A54" s="135"/>
      <c r="B54" s="33"/>
      <c r="C54" s="33"/>
      <c r="D54" s="29"/>
      <c r="E54" s="24"/>
      <c r="F54" s="24"/>
      <c r="G54" s="24"/>
      <c r="H54" s="35"/>
      <c r="I54" s="26"/>
      <c r="J54" s="35"/>
      <c r="K54" s="60"/>
      <c r="L54" s="27"/>
      <c r="M54"/>
    </row>
    <row r="55" spans="1:13" ht="44.5" customHeight="1" thickBot="1">
      <c r="A55" s="135"/>
      <c r="B55" s="9"/>
      <c r="C55" s="9"/>
      <c r="D55" s="9"/>
      <c r="E55" s="9"/>
      <c r="J55" s="34"/>
      <c r="K55" s="63">
        <f>SUM(K48:K54)</f>
        <v>2582</v>
      </c>
      <c r="L55" s="64">
        <f>SUM(L32:L53)</f>
        <v>4239.5200000000004</v>
      </c>
      <c r="M55"/>
    </row>
    <row r="56" spans="1:13" ht="20.149999999999999" customHeight="1">
      <c r="A56" s="135"/>
      <c r="B56" s="9"/>
      <c r="C56" s="9"/>
      <c r="D56" s="9"/>
      <c r="E56" s="9"/>
      <c r="J56" s="34"/>
      <c r="K56" s="16"/>
      <c r="L56" s="17"/>
      <c r="M56"/>
    </row>
    <row r="57" spans="1:13" ht="38.25" customHeight="1">
      <c r="A57" s="135"/>
      <c r="B57" s="126" t="s">
        <v>14</v>
      </c>
      <c r="C57" s="128" t="s">
        <v>15</v>
      </c>
      <c r="D57" s="122" t="s">
        <v>39</v>
      </c>
      <c r="E57" s="122" t="s">
        <v>17</v>
      </c>
      <c r="F57" s="122" t="s">
        <v>18</v>
      </c>
      <c r="G57" s="122" t="s">
        <v>40</v>
      </c>
      <c r="H57" s="122" t="s">
        <v>19</v>
      </c>
      <c r="I57" s="122" t="s">
        <v>20</v>
      </c>
      <c r="J57" s="122"/>
      <c r="K57" s="122" t="s">
        <v>21</v>
      </c>
      <c r="L57" s="122"/>
      <c r="M57"/>
    </row>
    <row r="58" spans="1:13" ht="16" customHeight="1">
      <c r="A58" s="135"/>
      <c r="B58" s="139"/>
      <c r="C58" s="129"/>
      <c r="D58" s="140"/>
      <c r="E58" s="140"/>
      <c r="F58" s="140"/>
      <c r="G58" s="140"/>
      <c r="H58" s="140"/>
      <c r="I58" s="65" t="s">
        <v>22</v>
      </c>
      <c r="J58" s="65" t="s">
        <v>23</v>
      </c>
      <c r="K58" s="65" t="s">
        <v>22</v>
      </c>
      <c r="L58" s="66" t="s">
        <v>23</v>
      </c>
      <c r="M58"/>
    </row>
    <row r="59" spans="1:13" ht="41.25" customHeight="1">
      <c r="A59" s="135"/>
      <c r="B59" s="75" t="s">
        <v>80</v>
      </c>
      <c r="C59" s="75"/>
      <c r="D59" s="68"/>
      <c r="E59" s="18"/>
      <c r="F59" s="18"/>
      <c r="G59" s="18"/>
      <c r="H59" s="19"/>
      <c r="I59" s="25"/>
      <c r="J59" s="25"/>
      <c r="K59" s="36"/>
      <c r="L59" s="27"/>
      <c r="M59"/>
    </row>
    <row r="60" spans="1:13" ht="17">
      <c r="A60" s="135"/>
      <c r="B60" s="43"/>
      <c r="C60" s="131" t="s">
        <v>81</v>
      </c>
      <c r="D60" s="29"/>
      <c r="E60" s="31"/>
      <c r="F60" s="19"/>
      <c r="G60" s="19"/>
      <c r="H60" s="31"/>
      <c r="I60" s="26"/>
      <c r="J60" s="25"/>
      <c r="K60" s="36"/>
      <c r="L60" s="27"/>
      <c r="M60"/>
    </row>
    <row r="61" spans="1:13" ht="17">
      <c r="A61" s="135"/>
      <c r="B61" s="42" t="s">
        <v>82</v>
      </c>
      <c r="C61" s="132"/>
      <c r="D61" s="39">
        <v>600</v>
      </c>
      <c r="E61" s="31" t="s">
        <v>52</v>
      </c>
      <c r="F61" s="31" t="s">
        <v>83</v>
      </c>
      <c r="G61" s="31" t="s">
        <v>54</v>
      </c>
      <c r="H61" s="31" t="s">
        <v>84</v>
      </c>
      <c r="I61" s="26"/>
      <c r="J61" s="35">
        <v>33.24</v>
      </c>
      <c r="K61" s="36"/>
      <c r="L61" s="27">
        <f>(J61*9)</f>
        <v>299.16000000000003</v>
      </c>
      <c r="M61"/>
    </row>
    <row r="62" spans="1:13" ht="17">
      <c r="A62" s="135"/>
      <c r="B62" s="42"/>
      <c r="C62" s="132"/>
      <c r="D62" s="29"/>
      <c r="E62" s="31" t="s">
        <v>85</v>
      </c>
      <c r="F62" s="31" t="s">
        <v>53</v>
      </c>
      <c r="G62" s="31" t="s">
        <v>86</v>
      </c>
      <c r="H62" s="31" t="s">
        <v>87</v>
      </c>
      <c r="I62" s="26"/>
      <c r="J62" s="35">
        <v>40.340000000000003</v>
      </c>
      <c r="K62" s="36"/>
      <c r="L62" s="27">
        <f>(J62*3)</f>
        <v>121.02000000000001</v>
      </c>
      <c r="M62"/>
    </row>
    <row r="63" spans="1:13" ht="17">
      <c r="A63" s="135"/>
      <c r="B63" s="42"/>
      <c r="C63" s="132"/>
      <c r="D63" s="29"/>
      <c r="E63" s="31" t="s">
        <v>66</v>
      </c>
      <c r="F63" s="31" t="s">
        <v>74</v>
      </c>
      <c r="G63" s="31" t="s">
        <v>88</v>
      </c>
      <c r="H63" s="31" t="s">
        <v>89</v>
      </c>
      <c r="I63" s="26"/>
      <c r="J63" s="35">
        <v>8.2799999999999994</v>
      </c>
      <c r="K63" s="36"/>
      <c r="L63" s="27">
        <f>(J63*6)</f>
        <v>49.679999999999993</v>
      </c>
      <c r="M63"/>
    </row>
    <row r="64" spans="1:13" ht="17">
      <c r="A64" s="135"/>
      <c r="B64" s="42"/>
      <c r="C64" s="132"/>
      <c r="D64" s="29"/>
      <c r="E64" s="69" t="s">
        <v>90</v>
      </c>
      <c r="F64" s="31"/>
      <c r="G64" s="31"/>
      <c r="H64" s="31"/>
      <c r="I64" s="26"/>
      <c r="J64" s="35"/>
      <c r="K64" s="36"/>
      <c r="L64" s="27"/>
      <c r="M64"/>
    </row>
    <row r="65" spans="1:13" ht="17">
      <c r="A65" s="135"/>
      <c r="B65" s="42"/>
      <c r="C65" s="132"/>
      <c r="D65" s="29"/>
      <c r="E65" s="31" t="s">
        <v>91</v>
      </c>
      <c r="F65" s="31" t="s">
        <v>92</v>
      </c>
      <c r="G65" s="31" t="s">
        <v>93</v>
      </c>
      <c r="H65" s="31" t="s">
        <v>94</v>
      </c>
      <c r="I65" s="26"/>
      <c r="J65" s="35">
        <v>55.99</v>
      </c>
      <c r="K65" s="36"/>
      <c r="L65" s="27">
        <f>(J65*7)</f>
        <v>391.93</v>
      </c>
      <c r="M65"/>
    </row>
    <row r="66" spans="1:13" ht="17">
      <c r="A66" s="135"/>
      <c r="B66" s="42"/>
      <c r="C66" s="132"/>
      <c r="D66" s="29"/>
      <c r="E66" s="31" t="s">
        <v>95</v>
      </c>
      <c r="F66" s="31" t="s">
        <v>96</v>
      </c>
      <c r="G66" s="31" t="s">
        <v>97</v>
      </c>
      <c r="H66" s="31" t="s">
        <v>98</v>
      </c>
      <c r="I66" s="26"/>
      <c r="J66" s="35">
        <v>51.72</v>
      </c>
      <c r="K66" s="36"/>
      <c r="L66" s="27">
        <f>(J66*7)</f>
        <v>362.03999999999996</v>
      </c>
      <c r="M66"/>
    </row>
    <row r="67" spans="1:13" ht="17">
      <c r="A67" s="135"/>
      <c r="B67" s="42"/>
      <c r="C67" s="132"/>
      <c r="D67" s="29"/>
      <c r="E67" s="69" t="s">
        <v>99</v>
      </c>
      <c r="F67" s="31"/>
      <c r="G67" s="31"/>
      <c r="H67" s="31"/>
      <c r="I67" s="26"/>
      <c r="J67" s="35"/>
      <c r="K67" s="36"/>
      <c r="L67" s="27"/>
      <c r="M67"/>
    </row>
    <row r="68" spans="1:13" ht="17">
      <c r="A68" s="135"/>
      <c r="B68" s="42"/>
      <c r="C68" s="132"/>
      <c r="D68" s="29"/>
      <c r="E68" s="31" t="s">
        <v>91</v>
      </c>
      <c r="F68" s="31" t="s">
        <v>92</v>
      </c>
      <c r="G68" s="31" t="s">
        <v>100</v>
      </c>
      <c r="H68" s="31" t="s">
        <v>94</v>
      </c>
      <c r="I68" s="26"/>
      <c r="J68" s="35">
        <v>55.99</v>
      </c>
      <c r="K68" s="36"/>
      <c r="L68" s="27">
        <f>(J68*7)</f>
        <v>391.93</v>
      </c>
      <c r="M68"/>
    </row>
    <row r="69" spans="1:13" ht="17">
      <c r="A69" s="135"/>
      <c r="B69" s="42"/>
      <c r="C69" s="132"/>
      <c r="D69" s="29"/>
      <c r="E69" s="31" t="s">
        <v>95</v>
      </c>
      <c r="F69" s="31" t="s">
        <v>96</v>
      </c>
      <c r="G69" s="31" t="s">
        <v>101</v>
      </c>
      <c r="H69" s="31" t="s">
        <v>98</v>
      </c>
      <c r="I69" s="26"/>
      <c r="J69" s="35">
        <v>51.72</v>
      </c>
      <c r="K69" s="36"/>
      <c r="L69" s="27">
        <f>(J69*12)</f>
        <v>620.64</v>
      </c>
      <c r="M69"/>
    </row>
    <row r="70" spans="1:13" ht="17">
      <c r="A70" s="135"/>
      <c r="B70" s="42"/>
      <c r="C70" s="132"/>
      <c r="D70" s="28"/>
      <c r="E70" s="70" t="s">
        <v>102</v>
      </c>
      <c r="F70" s="19"/>
      <c r="G70" s="19"/>
      <c r="H70" s="31"/>
      <c r="I70" s="25"/>
      <c r="J70" s="35"/>
      <c r="K70" s="25"/>
      <c r="L70" s="30"/>
      <c r="M70"/>
    </row>
    <row r="71" spans="1:13" ht="17">
      <c r="A71" s="135"/>
      <c r="B71" s="42"/>
      <c r="C71" s="132"/>
      <c r="D71" s="29"/>
      <c r="E71" s="31"/>
      <c r="F71" s="31"/>
      <c r="G71" s="31"/>
      <c r="H71" s="31"/>
      <c r="I71" s="25"/>
      <c r="J71" s="35"/>
      <c r="K71" s="36"/>
      <c r="L71" s="27"/>
      <c r="M71"/>
    </row>
    <row r="72" spans="1:13" ht="17">
      <c r="A72" s="135"/>
      <c r="B72" s="42" t="s">
        <v>103</v>
      </c>
      <c r="C72" s="132"/>
      <c r="D72" s="39"/>
      <c r="E72" s="31"/>
      <c r="F72" s="19"/>
      <c r="G72" s="19"/>
      <c r="H72" s="31"/>
      <c r="I72" s="25"/>
      <c r="J72" s="35"/>
      <c r="K72" s="36"/>
      <c r="L72" s="27"/>
      <c r="M72"/>
    </row>
    <row r="73" spans="1:13" ht="17">
      <c r="A73" s="135"/>
      <c r="B73" s="42"/>
      <c r="C73" s="132"/>
      <c r="D73" s="39">
        <v>130</v>
      </c>
      <c r="E73" s="31" t="s">
        <v>104</v>
      </c>
      <c r="F73" s="31" t="s">
        <v>105</v>
      </c>
      <c r="G73" s="31" t="s">
        <v>106</v>
      </c>
      <c r="H73" s="31" t="s">
        <v>107</v>
      </c>
      <c r="I73" s="25"/>
      <c r="J73" s="35">
        <v>95</v>
      </c>
      <c r="K73" s="36"/>
      <c r="L73" s="27">
        <f>(J73*3)</f>
        <v>285</v>
      </c>
      <c r="M73"/>
    </row>
    <row r="74" spans="1:13" ht="17">
      <c r="A74" s="135"/>
      <c r="B74" s="42"/>
      <c r="C74" s="132"/>
      <c r="D74" s="29"/>
      <c r="E74" s="31" t="s">
        <v>108</v>
      </c>
      <c r="F74" s="31" t="s">
        <v>109</v>
      </c>
      <c r="G74" s="31" t="s">
        <v>110</v>
      </c>
      <c r="H74" s="31" t="s">
        <v>111</v>
      </c>
      <c r="I74" s="25"/>
      <c r="J74" s="35">
        <v>25</v>
      </c>
      <c r="K74" s="36"/>
      <c r="L74" s="27">
        <f>(J74*1)</f>
        <v>25</v>
      </c>
      <c r="M74"/>
    </row>
    <row r="75" spans="1:13" ht="17">
      <c r="A75" s="135"/>
      <c r="B75" s="42"/>
      <c r="C75" s="132"/>
      <c r="D75" s="29"/>
      <c r="E75" s="31" t="s">
        <v>112</v>
      </c>
      <c r="F75" s="31" t="s">
        <v>113</v>
      </c>
      <c r="G75" s="31" t="s">
        <v>110</v>
      </c>
      <c r="H75" s="31" t="s">
        <v>111</v>
      </c>
      <c r="I75" s="25"/>
      <c r="J75" s="35">
        <v>15.92</v>
      </c>
      <c r="K75" s="36"/>
      <c r="L75" s="27">
        <f>(J75*1)</f>
        <v>15.92</v>
      </c>
      <c r="M75"/>
    </row>
    <row r="76" spans="1:13" ht="17">
      <c r="A76" s="135"/>
      <c r="B76" s="42"/>
      <c r="C76" s="132"/>
      <c r="D76" s="29"/>
      <c r="E76" s="31" t="s">
        <v>114</v>
      </c>
      <c r="F76" s="31" t="s">
        <v>115</v>
      </c>
      <c r="G76" s="31" t="s">
        <v>110</v>
      </c>
      <c r="H76" s="31" t="s">
        <v>111</v>
      </c>
      <c r="I76" s="25"/>
      <c r="J76" s="35">
        <v>13.1</v>
      </c>
      <c r="K76" s="36"/>
      <c r="L76" s="27">
        <f>(J76*1)</f>
        <v>13.1</v>
      </c>
      <c r="M76"/>
    </row>
    <row r="77" spans="1:13" ht="17">
      <c r="A77" s="135"/>
      <c r="B77" s="42"/>
      <c r="C77" s="132"/>
      <c r="D77" s="29"/>
      <c r="E77" s="31" t="s">
        <v>116</v>
      </c>
      <c r="F77" s="31" t="s">
        <v>117</v>
      </c>
      <c r="G77" s="31" t="s">
        <v>118</v>
      </c>
      <c r="H77" s="31" t="s">
        <v>119</v>
      </c>
      <c r="I77" s="25"/>
      <c r="J77" s="35">
        <v>13</v>
      </c>
      <c r="K77" s="36"/>
      <c r="L77" s="27">
        <f>(J77*4)</f>
        <v>52</v>
      </c>
      <c r="M77"/>
    </row>
    <row r="78" spans="1:13" ht="17">
      <c r="A78" s="135"/>
      <c r="B78" s="42"/>
      <c r="C78" s="132"/>
      <c r="D78" s="29"/>
      <c r="E78" s="70" t="s">
        <v>102</v>
      </c>
      <c r="F78" s="31"/>
      <c r="G78" s="31"/>
      <c r="H78" s="31"/>
      <c r="I78" s="25"/>
      <c r="J78" s="35"/>
      <c r="K78" s="36"/>
      <c r="L78" s="27"/>
      <c r="M78"/>
    </row>
    <row r="79" spans="1:13" ht="17">
      <c r="A79" s="135"/>
      <c r="B79" s="42"/>
      <c r="C79" s="132"/>
      <c r="D79" s="29"/>
      <c r="E79" s="31"/>
      <c r="F79" s="31"/>
      <c r="G79" s="31"/>
      <c r="H79" s="31"/>
      <c r="I79" s="25"/>
      <c r="J79" s="35"/>
      <c r="K79" s="36"/>
      <c r="L79" s="27"/>
      <c r="M79"/>
    </row>
    <row r="80" spans="1:13" ht="17">
      <c r="A80" s="135"/>
      <c r="B80" s="42" t="s">
        <v>120</v>
      </c>
      <c r="C80" s="132"/>
      <c r="D80" s="39">
        <v>100</v>
      </c>
      <c r="E80" s="31"/>
      <c r="F80" s="19"/>
      <c r="G80" s="19"/>
      <c r="H80" s="31"/>
      <c r="I80" s="26"/>
      <c r="J80" s="35"/>
      <c r="K80" s="36"/>
      <c r="L80" s="27"/>
      <c r="M80"/>
    </row>
    <row r="81" spans="1:13" ht="17">
      <c r="A81" s="135"/>
      <c r="B81" s="42"/>
      <c r="C81" s="132"/>
      <c r="D81" s="29"/>
      <c r="E81" s="70" t="s">
        <v>102</v>
      </c>
      <c r="F81" s="19"/>
      <c r="G81" s="19"/>
      <c r="H81" s="31"/>
      <c r="I81" s="26"/>
      <c r="J81" s="35"/>
      <c r="K81" s="36"/>
      <c r="L81" s="27"/>
      <c r="M81"/>
    </row>
    <row r="82" spans="1:13" ht="17">
      <c r="A82" s="135"/>
      <c r="B82" s="42"/>
      <c r="C82" s="132"/>
      <c r="D82" s="29"/>
      <c r="E82" s="31"/>
      <c r="F82" s="31"/>
      <c r="G82" s="31"/>
      <c r="H82" s="31"/>
      <c r="I82" s="26"/>
      <c r="J82" s="35"/>
      <c r="K82" s="36"/>
      <c r="L82" s="27"/>
      <c r="M82"/>
    </row>
    <row r="83" spans="1:13" ht="17">
      <c r="A83" s="135"/>
      <c r="B83" s="42" t="s">
        <v>121</v>
      </c>
      <c r="C83" s="132"/>
      <c r="D83" s="39">
        <v>130</v>
      </c>
      <c r="E83" s="31"/>
      <c r="F83" s="31"/>
      <c r="G83" s="31"/>
      <c r="H83" s="31"/>
      <c r="I83" s="26"/>
      <c r="J83" s="35"/>
      <c r="K83" s="36"/>
      <c r="L83" s="27"/>
      <c r="M83"/>
    </row>
    <row r="84" spans="1:13" ht="17">
      <c r="A84" s="135"/>
      <c r="B84" s="42"/>
      <c r="C84" s="132"/>
      <c r="D84" s="29"/>
      <c r="E84" s="31" t="s">
        <v>121</v>
      </c>
      <c r="F84" s="31" t="s">
        <v>122</v>
      </c>
      <c r="G84" s="31" t="s">
        <v>88</v>
      </c>
      <c r="H84" s="31" t="s">
        <v>123</v>
      </c>
      <c r="I84" s="26"/>
      <c r="J84" s="35">
        <v>8</v>
      </c>
      <c r="K84" s="36"/>
      <c r="L84" s="27">
        <f>(J84*130)</f>
        <v>1040</v>
      </c>
      <c r="M84"/>
    </row>
    <row r="85" spans="1:13" ht="17">
      <c r="A85" s="135"/>
      <c r="B85" s="42"/>
      <c r="C85" s="132"/>
      <c r="D85" s="29"/>
      <c r="E85" s="31" t="s">
        <v>124</v>
      </c>
      <c r="F85" s="31" t="s">
        <v>125</v>
      </c>
      <c r="G85" s="31" t="s">
        <v>126</v>
      </c>
      <c r="H85" s="31" t="s">
        <v>127</v>
      </c>
      <c r="I85" s="26"/>
      <c r="J85" s="35">
        <v>72.97</v>
      </c>
      <c r="K85" s="36"/>
      <c r="L85" s="27">
        <f>(J85*1)</f>
        <v>72.97</v>
      </c>
      <c r="M85"/>
    </row>
    <row r="86" spans="1:13" ht="17">
      <c r="A86" s="135"/>
      <c r="B86" s="42"/>
      <c r="C86" s="132"/>
      <c r="D86" s="29"/>
      <c r="E86" s="70" t="s">
        <v>102</v>
      </c>
      <c r="F86" s="31"/>
      <c r="G86" s="31"/>
      <c r="H86" s="31"/>
      <c r="I86" s="26"/>
      <c r="J86" s="35"/>
      <c r="K86" s="36"/>
      <c r="L86" s="27"/>
      <c r="M86"/>
    </row>
    <row r="87" spans="1:13" ht="17">
      <c r="A87" s="135"/>
      <c r="B87" s="42"/>
      <c r="C87" s="132"/>
      <c r="D87" s="29"/>
      <c r="E87" s="31"/>
      <c r="F87" s="31"/>
      <c r="G87" s="31"/>
      <c r="H87" s="31"/>
      <c r="I87" s="26"/>
      <c r="J87" s="35"/>
      <c r="K87" s="36"/>
      <c r="L87" s="27"/>
      <c r="M87"/>
    </row>
    <row r="88" spans="1:13" ht="17">
      <c r="A88" s="135"/>
      <c r="B88" s="42" t="s">
        <v>128</v>
      </c>
      <c r="C88" s="132"/>
      <c r="D88" s="29"/>
      <c r="E88" s="31" t="s">
        <v>129</v>
      </c>
      <c r="F88" s="31" t="s">
        <v>130</v>
      </c>
      <c r="G88" s="31" t="s">
        <v>131</v>
      </c>
      <c r="H88" s="31" t="s">
        <v>132</v>
      </c>
      <c r="I88" s="26"/>
      <c r="J88" s="35">
        <v>10.199999999999999</v>
      </c>
      <c r="K88" s="36"/>
      <c r="L88" s="27">
        <f>(J88*10)</f>
        <v>102</v>
      </c>
      <c r="M88"/>
    </row>
    <row r="89" spans="1:13" ht="17">
      <c r="A89" s="135"/>
      <c r="B89" s="42"/>
      <c r="C89" s="132"/>
      <c r="D89" s="39">
        <v>960</v>
      </c>
      <c r="E89" s="31" t="s">
        <v>133</v>
      </c>
      <c r="F89" s="31" t="s">
        <v>134</v>
      </c>
      <c r="G89" s="31" t="s">
        <v>88</v>
      </c>
      <c r="H89" s="31" t="s">
        <v>135</v>
      </c>
      <c r="I89" s="26"/>
      <c r="J89" s="35">
        <v>19.920000000000002</v>
      </c>
      <c r="K89" s="36"/>
      <c r="L89" s="27">
        <f>(J89*20)</f>
        <v>398.40000000000003</v>
      </c>
      <c r="M89"/>
    </row>
    <row r="90" spans="1:13" ht="17">
      <c r="A90" s="135"/>
      <c r="B90" s="42"/>
      <c r="C90" s="132"/>
      <c r="D90" s="29"/>
      <c r="E90" s="31" t="s">
        <v>136</v>
      </c>
      <c r="F90" s="31" t="s">
        <v>137</v>
      </c>
      <c r="G90" s="31" t="s">
        <v>71</v>
      </c>
      <c r="H90" s="31" t="s">
        <v>138</v>
      </c>
      <c r="I90" s="26"/>
      <c r="J90" s="35">
        <v>8.5</v>
      </c>
      <c r="K90" s="36"/>
      <c r="L90" s="27">
        <f>(J90*5)</f>
        <v>42.5</v>
      </c>
      <c r="M90"/>
    </row>
    <row r="91" spans="1:13" ht="17">
      <c r="A91" s="135"/>
      <c r="B91" s="42"/>
      <c r="C91" s="132"/>
      <c r="D91" s="29"/>
      <c r="E91" s="31" t="s">
        <v>139</v>
      </c>
      <c r="F91" s="31" t="s">
        <v>137</v>
      </c>
      <c r="G91" s="31" t="s">
        <v>71</v>
      </c>
      <c r="H91" s="31" t="s">
        <v>138</v>
      </c>
      <c r="I91" s="26"/>
      <c r="J91" s="35">
        <v>8.5</v>
      </c>
      <c r="K91" s="36"/>
      <c r="L91" s="27">
        <f>(J91*5)</f>
        <v>42.5</v>
      </c>
      <c r="M91"/>
    </row>
    <row r="92" spans="1:13" ht="17">
      <c r="A92" s="135"/>
      <c r="B92" s="42"/>
      <c r="C92" s="132"/>
      <c r="D92" s="29"/>
      <c r="E92" s="31" t="s">
        <v>140</v>
      </c>
      <c r="F92" s="31" t="s">
        <v>141</v>
      </c>
      <c r="G92" s="31" t="s">
        <v>142</v>
      </c>
      <c r="H92" s="31" t="s">
        <v>143</v>
      </c>
      <c r="I92" s="25"/>
      <c r="J92" s="35">
        <v>69.22</v>
      </c>
      <c r="K92" s="36"/>
      <c r="L92" s="27">
        <f>(J92*2)</f>
        <v>138.44</v>
      </c>
      <c r="M92"/>
    </row>
    <row r="93" spans="1:13" ht="17">
      <c r="A93" s="135"/>
      <c r="B93" s="42"/>
      <c r="C93" s="132"/>
      <c r="D93" s="29"/>
      <c r="E93" s="31"/>
      <c r="F93" s="31"/>
      <c r="G93" s="31"/>
      <c r="H93" s="31"/>
      <c r="I93" s="26"/>
      <c r="J93" s="35"/>
      <c r="K93" s="36"/>
      <c r="L93" s="27"/>
      <c r="M93"/>
    </row>
    <row r="94" spans="1:13" ht="17">
      <c r="A94" s="135"/>
      <c r="B94" s="42" t="s">
        <v>144</v>
      </c>
      <c r="C94" s="132"/>
      <c r="D94" s="29"/>
      <c r="E94" s="31"/>
      <c r="F94" s="31"/>
      <c r="G94" s="31"/>
      <c r="H94" s="31"/>
      <c r="I94" s="26"/>
      <c r="J94" s="35"/>
      <c r="K94" s="36"/>
      <c r="L94" s="27"/>
      <c r="M94"/>
    </row>
    <row r="95" spans="1:13" ht="17">
      <c r="A95" s="135"/>
      <c r="B95" s="42"/>
      <c r="C95" s="132"/>
      <c r="D95" s="29"/>
      <c r="E95" s="31" t="s">
        <v>69</v>
      </c>
      <c r="F95" s="31" t="s">
        <v>145</v>
      </c>
      <c r="G95" s="31" t="s">
        <v>71</v>
      </c>
      <c r="H95" s="31" t="s">
        <v>146</v>
      </c>
      <c r="I95" s="26"/>
      <c r="J95" s="35">
        <v>6.63</v>
      </c>
      <c r="K95" s="36"/>
      <c r="L95" s="27">
        <f>(J95*32)</f>
        <v>212.16</v>
      </c>
      <c r="M95"/>
    </row>
    <row r="96" spans="1:13" ht="17">
      <c r="A96" s="135"/>
      <c r="B96" s="43"/>
      <c r="C96" s="132"/>
      <c r="D96" s="39">
        <v>960</v>
      </c>
      <c r="E96" s="31" t="s">
        <v>73</v>
      </c>
      <c r="F96" s="31" t="s">
        <v>147</v>
      </c>
      <c r="G96" s="31" t="s">
        <v>71</v>
      </c>
      <c r="H96" s="31" t="s">
        <v>148</v>
      </c>
      <c r="I96" s="26"/>
      <c r="J96" s="35">
        <v>4.74</v>
      </c>
      <c r="K96" s="36"/>
      <c r="L96" s="27">
        <f>(J96*10)</f>
        <v>47.400000000000006</v>
      </c>
      <c r="M96"/>
    </row>
    <row r="97" spans="1:13" ht="17">
      <c r="A97" s="135"/>
      <c r="B97" s="43"/>
      <c r="C97" s="132"/>
      <c r="D97" s="29"/>
      <c r="E97" s="31" t="s">
        <v>75</v>
      </c>
      <c r="F97" s="31" t="s">
        <v>147</v>
      </c>
      <c r="G97" s="31" t="s">
        <v>71</v>
      </c>
      <c r="H97" s="31" t="s">
        <v>148</v>
      </c>
      <c r="I97" s="26"/>
      <c r="J97" s="35">
        <v>5.0999999999999996</v>
      </c>
      <c r="K97" s="36"/>
      <c r="L97" s="27">
        <f>(J97*10)</f>
        <v>51</v>
      </c>
      <c r="M97"/>
    </row>
    <row r="98" spans="1:13" ht="17">
      <c r="A98" s="135"/>
      <c r="B98" s="43"/>
      <c r="C98" s="132"/>
      <c r="D98" s="29"/>
      <c r="E98" s="31" t="s">
        <v>27</v>
      </c>
      <c r="F98" s="31" t="s">
        <v>149</v>
      </c>
      <c r="G98" s="31" t="s">
        <v>77</v>
      </c>
      <c r="H98" s="31" t="s">
        <v>146</v>
      </c>
      <c r="I98" s="26"/>
      <c r="J98" s="35">
        <v>1.9</v>
      </c>
      <c r="K98" s="36"/>
      <c r="L98" s="27">
        <f>(J98*8)</f>
        <v>15.2</v>
      </c>
      <c r="M98"/>
    </row>
    <row r="99" spans="1:13" ht="17">
      <c r="A99" s="135"/>
      <c r="B99" s="43"/>
      <c r="C99" s="132"/>
      <c r="D99" s="29"/>
      <c r="E99" s="31" t="s">
        <v>78</v>
      </c>
      <c r="F99" s="31" t="s">
        <v>150</v>
      </c>
      <c r="G99" s="31" t="s">
        <v>77</v>
      </c>
      <c r="H99" s="31" t="s">
        <v>151</v>
      </c>
      <c r="I99" s="26"/>
      <c r="J99" s="35">
        <v>0.79</v>
      </c>
      <c r="K99" s="36"/>
      <c r="L99" s="27">
        <f>(J99*20)</f>
        <v>15.8</v>
      </c>
      <c r="M99"/>
    </row>
    <row r="100" spans="1:13" ht="17">
      <c r="A100" s="135"/>
      <c r="B100" s="43"/>
      <c r="C100" s="133"/>
      <c r="D100" s="29"/>
      <c r="E100" s="31"/>
      <c r="F100" s="31"/>
      <c r="G100" s="31"/>
      <c r="H100" s="31"/>
      <c r="I100" s="26"/>
      <c r="J100" s="35"/>
      <c r="K100" s="36"/>
      <c r="L100" s="27"/>
      <c r="M100"/>
    </row>
    <row r="101" spans="1:13">
      <c r="A101" s="135"/>
      <c r="B101" s="77"/>
      <c r="C101" s="77"/>
      <c r="D101" s="78"/>
      <c r="E101" s="79"/>
      <c r="F101" s="79"/>
      <c r="G101" s="79"/>
      <c r="H101" s="79"/>
      <c r="I101" s="80"/>
      <c r="J101" s="79"/>
      <c r="K101" s="20"/>
      <c r="L101" s="82"/>
      <c r="M101"/>
    </row>
    <row r="102" spans="1:13" ht="51" customHeight="1">
      <c r="A102" s="135"/>
      <c r="B102" s="118"/>
      <c r="C102" s="118"/>
      <c r="D102" s="118"/>
      <c r="E102" s="118"/>
      <c r="F102" s="118"/>
      <c r="G102" s="118"/>
      <c r="H102" s="118"/>
      <c r="I102" s="118"/>
      <c r="J102" s="118"/>
      <c r="K102" s="76">
        <f>SUM(K94:K101)</f>
        <v>0</v>
      </c>
      <c r="L102" s="71">
        <f>SUM(L61:L99)</f>
        <v>4805.7899999999991</v>
      </c>
      <c r="M102"/>
    </row>
    <row r="103" spans="1:13" ht="57" customHeight="1">
      <c r="A103" s="135"/>
      <c r="B103" s="118"/>
      <c r="C103" s="118"/>
      <c r="D103" s="118"/>
      <c r="E103" s="118"/>
      <c r="F103" s="118"/>
      <c r="G103" s="118"/>
      <c r="H103" s="118"/>
      <c r="I103" s="118"/>
      <c r="J103" s="118"/>
      <c r="K103" s="81" t="s">
        <v>152</v>
      </c>
      <c r="L103" s="67">
        <f>SUM(K28,L55,L102)</f>
        <v>12415.31</v>
      </c>
      <c r="M103"/>
    </row>
    <row r="104" spans="1:13" ht="16" customHeight="1">
      <c r="A104" s="135"/>
      <c r="B104" s="118"/>
      <c r="C104" s="118"/>
      <c r="D104" s="118"/>
      <c r="E104" s="118"/>
      <c r="F104" s="118"/>
      <c r="G104" s="118"/>
      <c r="H104" s="118"/>
      <c r="I104" s="118"/>
      <c r="J104" s="118"/>
      <c r="K104"/>
      <c r="L104"/>
      <c r="M104"/>
    </row>
    <row r="105" spans="1:13" ht="16" customHeight="1">
      <c r="B105" s="9"/>
      <c r="C105" s="9"/>
      <c r="D105" s="9"/>
      <c r="E105" s="9"/>
      <c r="F105"/>
      <c r="G105"/>
      <c r="H105"/>
      <c r="I105"/>
      <c r="J105"/>
      <c r="K105"/>
      <c r="L105"/>
      <c r="M105"/>
    </row>
    <row r="106" spans="1:13" ht="16" customHeight="1">
      <c r="B106" s="9"/>
      <c r="C106" s="9"/>
      <c r="D106" s="9"/>
      <c r="E106" s="9"/>
      <c r="F106"/>
      <c r="G106"/>
      <c r="H106"/>
      <c r="I106"/>
      <c r="J106"/>
      <c r="K106"/>
      <c r="L106"/>
      <c r="M106"/>
    </row>
    <row r="107" spans="1:13" ht="16" customHeight="1">
      <c r="B107" s="9"/>
      <c r="C107" s="9"/>
      <c r="D107" s="9"/>
      <c r="E107" s="9"/>
      <c r="F107"/>
      <c r="G107"/>
      <c r="H107"/>
      <c r="I107"/>
      <c r="J107"/>
      <c r="K107"/>
      <c r="L107"/>
      <c r="M107"/>
    </row>
    <row r="108" spans="1:13" ht="16" customHeight="1">
      <c r="B108" s="9"/>
      <c r="C108" s="9"/>
      <c r="D108" s="9"/>
      <c r="E108" s="9"/>
      <c r="F108"/>
      <c r="G108"/>
      <c r="H108"/>
      <c r="I108"/>
      <c r="J108"/>
      <c r="K108"/>
      <c r="L108"/>
      <c r="M108"/>
    </row>
    <row r="109" spans="1:13" ht="16" customHeight="1">
      <c r="B109" s="9"/>
      <c r="C109" s="9"/>
      <c r="D109" s="9"/>
      <c r="E109" s="9"/>
      <c r="F109"/>
      <c r="G109"/>
      <c r="H109"/>
      <c r="I109"/>
      <c r="J109"/>
      <c r="K109"/>
      <c r="L109"/>
      <c r="M109"/>
    </row>
    <row r="110" spans="1:13" ht="16" customHeight="1">
      <c r="B110" s="9"/>
      <c r="C110" s="9"/>
      <c r="D110" s="9"/>
      <c r="E110" s="9"/>
      <c r="F110"/>
      <c r="G110"/>
      <c r="H110"/>
      <c r="I110"/>
      <c r="J110"/>
      <c r="K110"/>
      <c r="L110"/>
      <c r="M110"/>
    </row>
    <row r="111" spans="1:13" ht="16" customHeight="1">
      <c r="B111" s="9"/>
      <c r="C111" s="9"/>
      <c r="D111" s="9"/>
      <c r="E111" s="9"/>
      <c r="F111"/>
      <c r="G111"/>
      <c r="H111"/>
      <c r="I111"/>
      <c r="J111"/>
      <c r="K111"/>
      <c r="L111"/>
      <c r="M111"/>
    </row>
    <row r="112" spans="1:13" ht="16" customHeight="1">
      <c r="B112" s="9"/>
      <c r="C112" s="9"/>
      <c r="D112" s="9"/>
      <c r="E112" s="9"/>
      <c r="F112"/>
      <c r="G112"/>
      <c r="H112"/>
      <c r="I112"/>
      <c r="J112"/>
      <c r="K112"/>
      <c r="L112"/>
      <c r="M112"/>
    </row>
    <row r="113" spans="2:13" ht="16" customHeight="1">
      <c r="B113" s="9"/>
      <c r="C113" s="9"/>
      <c r="D113" s="9"/>
      <c r="E113" s="9"/>
      <c r="F113"/>
      <c r="G113"/>
      <c r="H113"/>
      <c r="I113"/>
      <c r="J113"/>
      <c r="K113"/>
      <c r="L113"/>
      <c r="M113"/>
    </row>
    <row r="114" spans="2:13" ht="16" customHeight="1">
      <c r="B114" s="9"/>
      <c r="C114" s="9"/>
      <c r="D114" s="9"/>
      <c r="E114" s="9"/>
      <c r="F114"/>
      <c r="G114"/>
      <c r="H114"/>
      <c r="I114"/>
      <c r="J114"/>
      <c r="K114"/>
      <c r="L114"/>
      <c r="M114"/>
    </row>
    <row r="115" spans="2:13" ht="16" customHeight="1">
      <c r="B115" s="9"/>
      <c r="C115" s="9"/>
      <c r="D115" s="9"/>
      <c r="E115" s="9"/>
      <c r="F115"/>
      <c r="G115"/>
      <c r="H115"/>
      <c r="I115"/>
      <c r="J115"/>
      <c r="K115"/>
      <c r="L115"/>
      <c r="M115"/>
    </row>
    <row r="116" spans="2:13" ht="16" customHeight="1">
      <c r="B116"/>
      <c r="C116"/>
      <c r="D116"/>
      <c r="E116"/>
      <c r="F116"/>
      <c r="G116"/>
      <c r="H116"/>
      <c r="I116"/>
      <c r="J116"/>
      <c r="K116"/>
      <c r="L116"/>
      <c r="M116"/>
    </row>
    <row r="117" spans="2:13" ht="16" customHeight="1">
      <c r="B117"/>
      <c r="C117"/>
      <c r="D117"/>
      <c r="E117"/>
      <c r="F117"/>
      <c r="G117"/>
      <c r="H117"/>
      <c r="I117"/>
      <c r="J117"/>
      <c r="K117"/>
      <c r="L117"/>
      <c r="M117"/>
    </row>
    <row r="118" spans="2:13" ht="16" customHeight="1">
      <c r="B118"/>
      <c r="C118"/>
      <c r="D118"/>
      <c r="E118"/>
      <c r="F118"/>
      <c r="G118"/>
      <c r="H118"/>
      <c r="I118"/>
      <c r="J118"/>
      <c r="K118"/>
      <c r="L118"/>
      <c r="M118"/>
    </row>
    <row r="119" spans="2:13" ht="16" customHeight="1">
      <c r="B119"/>
      <c r="C119"/>
      <c r="D119"/>
      <c r="E119"/>
      <c r="F119"/>
      <c r="G119"/>
      <c r="H119"/>
      <c r="I119"/>
      <c r="J119"/>
      <c r="K119"/>
      <c r="L119"/>
      <c r="M119"/>
    </row>
    <row r="120" spans="2:13" ht="16" customHeight="1">
      <c r="B120"/>
      <c r="C120"/>
      <c r="D120"/>
      <c r="E120"/>
      <c r="F120"/>
      <c r="G120"/>
      <c r="H120"/>
      <c r="I120"/>
      <c r="J120"/>
      <c r="K120"/>
      <c r="L120"/>
      <c r="M120"/>
    </row>
    <row r="121" spans="2:13" ht="16" customHeight="1">
      <c r="B121"/>
      <c r="C121"/>
      <c r="D121"/>
      <c r="E121"/>
      <c r="F121"/>
      <c r="G121"/>
      <c r="H121"/>
      <c r="I121"/>
      <c r="J121"/>
      <c r="K121"/>
      <c r="L121"/>
      <c r="M121"/>
    </row>
    <row r="122" spans="2:13" ht="16" customHeight="1">
      <c r="B122"/>
      <c r="C122"/>
      <c r="D122"/>
      <c r="E122"/>
      <c r="F122"/>
      <c r="G122"/>
      <c r="H122"/>
      <c r="I122"/>
      <c r="J122"/>
      <c r="K122"/>
      <c r="L122"/>
      <c r="M122"/>
    </row>
    <row r="123" spans="2:13" ht="16" customHeight="1">
      <c r="B123"/>
      <c r="C123"/>
      <c r="D123"/>
      <c r="E123"/>
      <c r="F123"/>
      <c r="G123"/>
      <c r="H123"/>
      <c r="I123"/>
      <c r="J123"/>
      <c r="K123"/>
      <c r="L123"/>
      <c r="M123"/>
    </row>
    <row r="124" spans="2:13" ht="16" customHeight="1">
      <c r="B124"/>
      <c r="C124"/>
      <c r="D124"/>
      <c r="E124"/>
      <c r="F124"/>
      <c r="G124"/>
      <c r="H124"/>
      <c r="I124"/>
      <c r="J124"/>
      <c r="K124"/>
      <c r="L124"/>
      <c r="M124"/>
    </row>
    <row r="125" spans="2:13" ht="16" customHeight="1">
      <c r="B125"/>
      <c r="C125"/>
      <c r="D125"/>
      <c r="E125"/>
      <c r="F125"/>
      <c r="G125"/>
      <c r="H125"/>
      <c r="I125"/>
      <c r="J125"/>
      <c r="K125"/>
      <c r="L125"/>
      <c r="M125"/>
    </row>
    <row r="126" spans="2:13" ht="16" customHeight="1">
      <c r="B126"/>
      <c r="C126"/>
      <c r="D126"/>
      <c r="E126"/>
      <c r="F126"/>
      <c r="G126"/>
      <c r="H126"/>
      <c r="I126"/>
      <c r="J126"/>
      <c r="K126"/>
      <c r="L126"/>
      <c r="M126"/>
    </row>
    <row r="127" spans="2:13" ht="16" customHeight="1">
      <c r="B127"/>
      <c r="C127"/>
      <c r="D127"/>
      <c r="E127"/>
      <c r="F127"/>
      <c r="G127"/>
      <c r="H127"/>
      <c r="I127"/>
      <c r="J127"/>
      <c r="K127"/>
      <c r="L127"/>
      <c r="M127"/>
    </row>
    <row r="128" spans="2:13" ht="16" customHeight="1">
      <c r="B128"/>
      <c r="C128"/>
      <c r="D128"/>
      <c r="E128"/>
      <c r="F128"/>
      <c r="G128"/>
      <c r="H128"/>
      <c r="I128"/>
      <c r="J128"/>
      <c r="K128"/>
      <c r="L128"/>
      <c r="M128"/>
    </row>
    <row r="129" customFormat="1" ht="16" customHeight="1"/>
    <row r="130" customFormat="1" ht="16" customHeight="1"/>
    <row r="131" customFormat="1" ht="16" customHeight="1"/>
    <row r="132" customFormat="1" ht="16" customHeight="1"/>
    <row r="133" customFormat="1" ht="16" customHeight="1"/>
    <row r="134" customFormat="1" ht="16" customHeight="1"/>
    <row r="135" customFormat="1" ht="16" customHeight="1"/>
    <row r="136" customFormat="1" ht="16" customHeight="1"/>
    <row r="137" customFormat="1" ht="16" customHeight="1"/>
    <row r="138" customFormat="1" ht="16" customHeight="1"/>
    <row r="139" customFormat="1" ht="16" customHeight="1"/>
    <row r="140" customFormat="1" ht="16" customHeight="1"/>
    <row r="141" customFormat="1" ht="16" customHeight="1"/>
    <row r="142" customFormat="1" ht="16" customHeight="1"/>
    <row r="143" customFormat="1" ht="16" customHeight="1"/>
    <row r="144" customFormat="1" ht="16" customHeight="1"/>
    <row r="145" customFormat="1" ht="16" customHeight="1"/>
    <row r="146" customFormat="1" ht="16" customHeight="1"/>
    <row r="147" customFormat="1" ht="16" customHeight="1"/>
    <row r="148" customFormat="1" ht="16" customHeight="1"/>
    <row r="149" customFormat="1" ht="16" customHeight="1"/>
    <row r="150" customFormat="1" ht="16" customHeight="1"/>
    <row r="151" customFormat="1" ht="16" customHeight="1"/>
    <row r="152" customFormat="1" ht="16" customHeight="1"/>
    <row r="153" customFormat="1" ht="16" customHeight="1"/>
    <row r="154" customFormat="1" ht="16" customHeight="1"/>
  </sheetData>
  <mergeCells count="33">
    <mergeCell ref="C57:C58"/>
    <mergeCell ref="C60:C100"/>
    <mergeCell ref="C29:C30"/>
    <mergeCell ref="A1:A104"/>
    <mergeCell ref="H13:I13"/>
    <mergeCell ref="C16:C25"/>
    <mergeCell ref="F13:F14"/>
    <mergeCell ref="B102:J104"/>
    <mergeCell ref="E13:E14"/>
    <mergeCell ref="B57:B58"/>
    <mergeCell ref="E57:E58"/>
    <mergeCell ref="H57:H58"/>
    <mergeCell ref="I57:J57"/>
    <mergeCell ref="G57:G58"/>
    <mergeCell ref="F57:F58"/>
    <mergeCell ref="D57:D58"/>
    <mergeCell ref="K57:L57"/>
    <mergeCell ref="E29:E30"/>
    <mergeCell ref="H29:H30"/>
    <mergeCell ref="I29:J29"/>
    <mergeCell ref="F29:F30"/>
    <mergeCell ref="G29:G30"/>
    <mergeCell ref="C32:C53"/>
    <mergeCell ref="D29:D30"/>
    <mergeCell ref="B1:L1"/>
    <mergeCell ref="B2:L3"/>
    <mergeCell ref="K29:L29"/>
    <mergeCell ref="D13:D14"/>
    <mergeCell ref="B13:B14"/>
    <mergeCell ref="J13:K13"/>
    <mergeCell ref="C13:C14"/>
    <mergeCell ref="G13:G14"/>
    <mergeCell ref="B29:B3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87"/>
  <sheetViews>
    <sheetView zoomScale="93" zoomScaleNormal="60" workbookViewId="0">
      <pane xSplit="1" ySplit="11" topLeftCell="B12" activePane="bottomRight" state="frozen"/>
      <selection pane="topRight" activeCell="B1" sqref="B1"/>
      <selection pane="bottomLeft" activeCell="A14" sqref="A14"/>
      <selection pane="bottomRight"/>
    </sheetView>
  </sheetViews>
  <sheetFormatPr defaultColWidth="8.81640625" defaultRowHeight="15.5"/>
  <cols>
    <col min="1" max="1" width="3.453125" customWidth="1"/>
    <col min="2" max="2" width="34.81640625" style="2" customWidth="1"/>
    <col min="3" max="3" width="31.453125" style="7" customWidth="1"/>
    <col min="4" max="4" width="27.453125" style="7" customWidth="1"/>
    <col min="5" max="5" width="21.453125" style="1" customWidth="1"/>
    <col min="6" max="8" width="21.453125" style="7" customWidth="1"/>
    <col min="9" max="9" width="18.453125" style="7" customWidth="1"/>
  </cols>
  <sheetData>
    <row r="2" spans="2:10" ht="16" customHeight="1">
      <c r="B2" s="144" t="s">
        <v>153</v>
      </c>
      <c r="C2" s="119"/>
      <c r="D2" s="119"/>
      <c r="E2" s="119"/>
      <c r="F2" s="119"/>
      <c r="G2" s="119"/>
      <c r="H2" s="119"/>
      <c r="J2" s="7"/>
    </row>
    <row r="3" spans="2:10" ht="43" customHeight="1">
      <c r="B3" s="119"/>
      <c r="C3" s="119"/>
      <c r="D3" s="119"/>
      <c r="E3" s="119"/>
      <c r="F3" s="119"/>
      <c r="G3" s="119"/>
      <c r="H3" s="119"/>
      <c r="J3" s="7"/>
    </row>
    <row r="4" spans="2:10" ht="16" thickBot="1">
      <c r="C4"/>
      <c r="D4" s="8"/>
      <c r="F4" s="1"/>
      <c r="J4" s="7"/>
    </row>
    <row r="5" spans="2:10" ht="16" customHeight="1">
      <c r="C5"/>
      <c r="D5" s="145"/>
      <c r="E5" s="146"/>
      <c r="F5" s="10"/>
      <c r="G5" s="10"/>
      <c r="J5" s="7"/>
    </row>
    <row r="6" spans="2:10" ht="17.25" customHeight="1" thickBot="1">
      <c r="C6"/>
      <c r="D6" s="147"/>
      <c r="E6" s="148"/>
      <c r="F6" s="10"/>
      <c r="G6" s="10"/>
      <c r="J6" s="7"/>
    </row>
    <row r="7" spans="2:10">
      <c r="C7"/>
      <c r="F7" s="1"/>
      <c r="J7" s="7"/>
    </row>
    <row r="8" spans="2:10" ht="29.25" customHeight="1">
      <c r="D8" s="109"/>
      <c r="F8" s="11"/>
      <c r="G8" s="6"/>
      <c r="I8"/>
    </row>
    <row r="9" spans="2:10">
      <c r="C9"/>
      <c r="F9" s="1"/>
      <c r="J9" s="7"/>
    </row>
    <row r="10" spans="2:10" ht="29.25" customHeight="1">
      <c r="D10" s="110"/>
      <c r="F10" s="111"/>
      <c r="G10" s="110"/>
      <c r="H10"/>
      <c r="I10"/>
    </row>
    <row r="11" spans="2:10" ht="44.15" customHeight="1">
      <c r="C11"/>
      <c r="F11" s="1"/>
      <c r="J11" s="7"/>
    </row>
    <row r="12" spans="2:10" ht="22" customHeight="1">
      <c r="B12" s="46" t="s">
        <v>13</v>
      </c>
      <c r="C12"/>
      <c r="F12" s="1"/>
      <c r="J12" s="7"/>
    </row>
    <row r="13" spans="2:10" ht="38.25" customHeight="1">
      <c r="B13" s="149" t="s">
        <v>154</v>
      </c>
      <c r="C13" s="150" t="s">
        <v>155</v>
      </c>
      <c r="D13" s="143" t="s">
        <v>156</v>
      </c>
      <c r="E13" s="143" t="s">
        <v>17</v>
      </c>
      <c r="F13" s="143" t="s">
        <v>157</v>
      </c>
      <c r="G13" s="143" t="s">
        <v>20</v>
      </c>
      <c r="H13" s="143"/>
      <c r="I13" s="143" t="s">
        <v>21</v>
      </c>
      <c r="J13" s="143"/>
    </row>
    <row r="14" spans="2:10" ht="16" customHeight="1">
      <c r="B14" s="149"/>
      <c r="C14" s="151"/>
      <c r="D14" s="143"/>
      <c r="E14" s="143"/>
      <c r="F14" s="143"/>
      <c r="G14" s="53" t="s">
        <v>22</v>
      </c>
      <c r="H14" s="53" t="s">
        <v>23</v>
      </c>
      <c r="I14" s="53" t="s">
        <v>22</v>
      </c>
      <c r="J14" s="53" t="s">
        <v>23</v>
      </c>
    </row>
    <row r="15" spans="2:10" ht="45" customHeight="1">
      <c r="B15" s="29"/>
      <c r="C15" s="19"/>
      <c r="D15" s="19"/>
      <c r="E15" s="18"/>
      <c r="F15" s="19"/>
      <c r="G15" s="25"/>
      <c r="H15" s="25"/>
      <c r="I15" s="25"/>
      <c r="J15" s="86"/>
    </row>
    <row r="16" spans="2:10" ht="45" customHeight="1">
      <c r="B16" s="29"/>
      <c r="C16" s="19"/>
      <c r="D16" s="19"/>
      <c r="E16" s="18"/>
      <c r="F16" s="19"/>
      <c r="G16" s="25"/>
      <c r="H16" s="25"/>
      <c r="I16" s="25"/>
      <c r="J16" s="86"/>
    </row>
    <row r="17" spans="2:10" ht="45" customHeight="1">
      <c r="B17" s="29"/>
      <c r="C17" s="19"/>
      <c r="D17" s="19"/>
      <c r="E17" s="18"/>
      <c r="F17" s="19"/>
      <c r="G17" s="25"/>
      <c r="H17" s="25"/>
      <c r="I17" s="25"/>
      <c r="J17" s="86"/>
    </row>
    <row r="18" spans="2:10" ht="45" customHeight="1">
      <c r="B18" s="29"/>
      <c r="C18" s="19"/>
      <c r="D18" s="19"/>
      <c r="E18" s="18"/>
      <c r="F18" s="19"/>
      <c r="G18" s="25"/>
      <c r="H18" s="25"/>
      <c r="I18" s="25"/>
      <c r="J18" s="86"/>
    </row>
    <row r="19" spans="2:10" ht="45" customHeight="1" thickBot="1">
      <c r="B19" s="29"/>
      <c r="C19" s="19"/>
      <c r="D19" s="19"/>
      <c r="E19" s="18"/>
      <c r="F19" s="19"/>
      <c r="G19" s="25"/>
      <c r="H19" s="25"/>
      <c r="I19" s="25"/>
      <c r="J19" s="86"/>
    </row>
    <row r="20" spans="2:10" ht="16" customHeight="1" thickBot="1">
      <c r="B20" s="9"/>
      <c r="H20" s="87" t="s">
        <v>158</v>
      </c>
      <c r="I20" s="88"/>
      <c r="J20" s="89"/>
    </row>
    <row r="21" spans="2:10" ht="16" customHeight="1">
      <c r="B21" s="9"/>
    </row>
    <row r="22" spans="2:10" ht="16" customHeight="1">
      <c r="B22" s="9"/>
    </row>
    <row r="23" spans="2:10" ht="16" customHeight="1">
      <c r="B23" s="9"/>
    </row>
    <row r="24" spans="2:10" ht="16" customHeight="1">
      <c r="B24" s="9"/>
    </row>
    <row r="25" spans="2:10" ht="16" customHeight="1">
      <c r="B25" s="9"/>
    </row>
    <row r="26" spans="2:10" ht="16" customHeight="1">
      <c r="B26" s="9"/>
    </row>
    <row r="27" spans="2:10" ht="16" customHeight="1">
      <c r="B27" s="9"/>
    </row>
    <row r="28" spans="2:10" ht="16" customHeight="1">
      <c r="B28" s="9"/>
    </row>
    <row r="29" spans="2:10" ht="16" customHeight="1">
      <c r="B29" s="9"/>
    </row>
    <row r="30" spans="2:10" ht="16" customHeight="1">
      <c r="B30" s="9"/>
    </row>
    <row r="31" spans="2:10" ht="16" customHeight="1">
      <c r="B31" s="9"/>
    </row>
    <row r="32" spans="2:10" ht="16" customHeight="1">
      <c r="B32" s="9"/>
    </row>
    <row r="33" spans="2:2" ht="16" customHeight="1">
      <c r="B33" s="9"/>
    </row>
    <row r="34" spans="2:2" ht="16" customHeight="1">
      <c r="B34" s="9"/>
    </row>
    <row r="35" spans="2:2" ht="16" customHeight="1">
      <c r="B35" s="9"/>
    </row>
    <row r="36" spans="2:2" ht="16" customHeight="1">
      <c r="B36" s="9"/>
    </row>
    <row r="37" spans="2:2" ht="16" customHeight="1">
      <c r="B37" s="9"/>
    </row>
    <row r="38" spans="2:2" ht="16" customHeight="1">
      <c r="B38" s="9"/>
    </row>
    <row r="39" spans="2:2" ht="16" customHeight="1">
      <c r="B39" s="9"/>
    </row>
    <row r="40" spans="2:2" ht="16" customHeight="1">
      <c r="B40" s="9"/>
    </row>
    <row r="41" spans="2:2" ht="16" customHeight="1">
      <c r="B41" s="9"/>
    </row>
    <row r="42" spans="2:2" ht="16" customHeight="1">
      <c r="B42" s="9"/>
    </row>
    <row r="43" spans="2:2" ht="16" customHeight="1">
      <c r="B43" s="9"/>
    </row>
    <row r="44" spans="2:2" ht="16" customHeight="1">
      <c r="B44" s="9"/>
    </row>
    <row r="45" spans="2:2" ht="16" customHeight="1">
      <c r="B45" s="9"/>
    </row>
    <row r="46" spans="2:2" ht="16" customHeight="1">
      <c r="B46" s="9"/>
    </row>
    <row r="47" spans="2:2" ht="16" customHeight="1">
      <c r="B47" s="9"/>
    </row>
    <row r="48" spans="2:2" ht="16" customHeight="1">
      <c r="B48" s="9"/>
    </row>
    <row r="49" spans="2:2" ht="16" customHeight="1">
      <c r="B49" s="9"/>
    </row>
    <row r="50" spans="2:2" ht="16" customHeight="1"/>
    <row r="51" spans="2:2" ht="16" customHeight="1"/>
    <row r="52" spans="2:2" ht="16" customHeight="1"/>
    <row r="53" spans="2:2" ht="16" customHeight="1"/>
    <row r="54" spans="2:2" ht="16" customHeight="1"/>
    <row r="55" spans="2:2" ht="16" customHeight="1"/>
    <row r="56" spans="2:2" ht="16" customHeight="1"/>
    <row r="57" spans="2:2" ht="16" customHeight="1"/>
    <row r="58" spans="2:2" ht="16" customHeight="1"/>
    <row r="59" spans="2:2" ht="16" customHeight="1"/>
    <row r="60" spans="2:2" ht="16" customHeight="1"/>
    <row r="61" spans="2:2" ht="16" customHeight="1"/>
    <row r="62" spans="2:2" ht="16" customHeight="1"/>
    <row r="63" spans="2:2" ht="16" customHeight="1"/>
    <row r="64" spans="2:2"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sheetData>
  <mergeCells count="9">
    <mergeCell ref="I13:J13"/>
    <mergeCell ref="B2:H3"/>
    <mergeCell ref="D5:E6"/>
    <mergeCell ref="B13:B14"/>
    <mergeCell ref="D13:D14"/>
    <mergeCell ref="G13:H13"/>
    <mergeCell ref="E13:E14"/>
    <mergeCell ref="F13:F14"/>
    <mergeCell ref="C13:C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F40522-1FFD-4546-8D33-4AC593524C04}">
  <ds:schemaRefs>
    <ds:schemaRef ds:uri="http://schemas.microsoft.com/sharepoint/events"/>
  </ds:schemaRefs>
</ds:datastoreItem>
</file>

<file path=customXml/itemProps2.xml><?xml version="1.0" encoding="utf-8"?>
<ds:datastoreItem xmlns:ds="http://schemas.openxmlformats.org/officeDocument/2006/customXml" ds:itemID="{662DCF9E-1B2C-4CD7-9133-5B699A6BD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257467-fdfb-4f02-b413-7eccbfb680f0"/>
    <ds:schemaRef ds:uri="42ee4032-ca9d-45cb-b42c-6d315f657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432DD3-1F89-41A0-A913-41C434564733}">
  <ds:schemaRefs>
    <ds:schemaRef ds:uri="http://schemas.microsoft.com/office/2006/metadata/properties"/>
    <ds:schemaRef ds:uri="http://schemas.microsoft.com/office/infopath/2007/PartnerControls"/>
    <ds:schemaRef ds:uri="http://schemas.microsoft.com/sharepoint/v3"/>
    <ds:schemaRef ds:uri="42ee4032-ca9d-45cb-b42c-6d315f6573e8"/>
    <ds:schemaRef ds:uri="d1257467-fdfb-4f02-b413-7eccbfb680f0"/>
  </ds:schemaRefs>
</ds:datastoreItem>
</file>

<file path=customXml/itemProps4.xml><?xml version="1.0" encoding="utf-8"?>
<ds:datastoreItem xmlns:ds="http://schemas.openxmlformats.org/officeDocument/2006/customXml" ds:itemID="{1E709371-5AE0-424E-86E0-68DE47400E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LETTER</vt:lpstr>
      <vt:lpstr>EXAMPLE</vt:lpstr>
      <vt:lpstr>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Sara Horne</cp:lastModifiedBy>
  <cp:revision/>
  <dcterms:created xsi:type="dcterms:W3CDTF">2020-08-07T15:26:00Z</dcterms:created>
  <dcterms:modified xsi:type="dcterms:W3CDTF">2025-01-14T01:17:52Z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